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11040" tabRatio="597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2'!$4:$6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9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<sst xmlns="http://schemas.openxmlformats.org/spreadsheetml/2006/main" count="2523" uniqueCount="1034">
  <si>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</si>
  <si>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</si>
  <si>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</si>
  <si>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</si>
  <si>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</si>
  <si>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</si>
  <si>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</si>
  <si>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</si>
  <si>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</si>
  <si>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</si>
  <si>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</si>
  <si>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</si>
  <si>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</si>
  <si>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</si>
  <si>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</si>
  <si>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</si>
  <si>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</si>
  <si>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</si>
  <si>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</si>
  <si>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</si>
  <si>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</si>
  <si>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</si>
  <si>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Ý»ñùÇÝ ³ÕµÛáõñÝ»ñÇó</t>
  </si>
  <si>
    <t>úñ»Ýùáí ¨ Çñ³í³Ï³Ý ³ÛÉ ³Ïï»ñáí ë³ÑÙ³Ýí³Í` Ñ³Ù³ÛÝùÇ µÛáõç» Ùáõïù³·ñÙ³Ý »ÝÃ³Ï³ ³ÛÉ »Ï³ÙáõïÝ»ñ</t>
  </si>
  <si>
    <t>îºÔºÎàôÂÚàôÜÜºð</t>
  </si>
  <si>
    <t xml:space="preserve">               ÀÜ¸²ØºÜÀ  ºÎ²ØàôîÜºð,  ³Û¹ ÃíáõÙ`         
(ïáÕ 1100 + ïáÕ 1200+ïáÕ 1300)</t>
  </si>
  <si>
    <t>¶Ìàì ²è²ÜÒÆÜ òàôò²ÜÆÞÜºðÆ ìºð²´ºðÚ²È</t>
  </si>
  <si>
    <t>³å³éùÁ ï³ñ»ëÏ½µÇ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</si>
  <si>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</si>
  <si>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</si>
  <si>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¶áõù³Ñ³ñÏ ÷áË³¹ñ³ÙÇçáóÝ»ñÇ Ñ³Ù³ñ</t>
  </si>
  <si>
    <t>ÐáÕ»ñÇ í³ñÓ³Ï³ÉáõÃÛ³Ý í³ñÓ³í×³ñÝ»ñ</t>
  </si>
  <si>
    <t>²ÛÉ ·áõÛùÇ í³ñÓ³Ï³ÉáõÃÛ³Ý í³ñÓ³í×³ñÝ»ñ</t>
  </si>
  <si>
    <t>¶àôÚø²Ð²ðÎÆ ºì ÐàÔÆ Ð²ðÎÆ, ÐàÔºðÆ ºì ²ÚÈ ¶àôÚøÆ ì²ðÒ²Î²ÈàôÂÚ²Ü ì²ðÒ²ìÖ²ðÜºðÆ</t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</si>
  <si>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</si>
  <si>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</si>
  <si>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</si>
  <si>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</si>
  <si>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</si>
  <si>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</si>
  <si>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</si>
  <si>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</si>
  <si>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</si>
  <si>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</si>
  <si>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</si>
  <si>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</si>
  <si>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</si>
  <si>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</si>
  <si>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</si>
  <si>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</si>
  <si>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</si>
  <si>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</si>
  <si>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</si>
  <si>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</si>
  <si>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</si>
  <si>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</si>
  <si>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</si>
  <si>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</si>
  <si>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</si>
  <si>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</si>
  <si>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</si>
  <si>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</si>
  <si>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</si>
  <si>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</si>
  <si>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</si>
  <si>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</si>
  <si>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</si>
  <si>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</si>
  <si>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</si>
  <si>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</si>
  <si>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</si>
  <si>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</si>
  <si>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</si>
  <si>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</si>
  <si>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</si>
  <si>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</si>
  <si>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</si>
  <si>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</si>
  <si>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</si>
  <si>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</si>
  <si>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</si>
  <si>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</si>
  <si>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</si>
  <si>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</si>
  <si>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</si>
  <si>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</si>
  <si>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</si>
  <si>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</si>
  <si>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</si>
  <si>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</si>
  <si>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</si>
  <si>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</si>
  <si>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</si>
  <si>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</si>
  <si>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</si>
  <si>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</si>
  <si>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</si>
  <si>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</si>
  <si>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</si>
  <si>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</si>
  <si>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</si>
  <si>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</si>
  <si>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</si>
  <si>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</si>
  <si>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</si>
  <si>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</si>
  <si>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</si>
  <si>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</si>
  <si>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</si>
  <si>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</si>
  <si>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</si>
  <si>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</si>
  <si>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</si>
  <si>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</si>
  <si>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</si>
  <si>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</si>
  <si>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</si>
  <si>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</si>
  <si>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</si>
  <si>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</si>
  <si>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</si>
  <si>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</si>
  <si>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</si>
  <si>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</si>
  <si>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</si>
  <si>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</si>
  <si>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</si>
  <si>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</si>
  <si>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</si>
  <si>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</si>
  <si>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</si>
  <si>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</si>
  <si>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</si>
  <si>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</si>
  <si>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</si>
  <si>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</si>
  <si>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</si>
  <si>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</si>
  <si>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</si>
  <si>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</si>
  <si>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</si>
  <si>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</si>
  <si>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</si>
  <si>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</si>
  <si>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</si>
  <si>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</si>
  <si>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</si>
  <si>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</si>
  <si>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</si>
  <si>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</si>
  <si>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</si>
  <si>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</si>
  <si>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</si>
  <si>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</si>
  <si>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</si>
  <si>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</si>
  <si>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</si>
  <si>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</si>
  <si>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</si>
  <si>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</si>
  <si>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</si>
  <si>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</si>
  <si>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</si>
  <si>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</si>
  <si>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</si>
  <si>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</si>
  <si>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</si>
  <si>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</si>
  <si>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</si>
  <si>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</si>
  <si>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</si>
  <si>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</si>
  <si>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</si>
  <si>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</si>
  <si>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</si>
  <si>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</si>
  <si>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</si>
  <si>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</si>
  <si>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</si>
  <si>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</si>
  <si>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</si>
  <si>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</si>
  <si>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 xml:space="preserve">. -êáõµëÇ¹Ç³Ý»ñ áã-ýÇÝ³Ýë³Ï³Ý å»ï³Ï³Ý (h³Ù³ÛÝù³ÛÇÝ) Ï³½Ù³Ï»ñåáõÃÛáõÝÝ»ñÇÝ 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</si>
  <si>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</si>
  <si>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</si>
  <si>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</si>
  <si>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</si>
  <si>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</si>
  <si>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</si>
  <si>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</si>
  <si>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</si>
  <si>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</si>
  <si>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</si>
  <si>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</si>
  <si>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</si>
  <si>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</si>
  <si>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</si>
  <si>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</si>
  <si>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</si>
  <si>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</si>
  <si>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</si>
  <si>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</si>
  <si>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</si>
  <si>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</si>
  <si>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</si>
  <si>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</si>
  <si>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</si>
  <si>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</si>
  <si>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</si>
  <si>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</si>
  <si>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</si>
  <si>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¶àðÌ²èÜ²Î²Ü ºì îÜîºê²¶Æî²Î²Ü 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</si>
  <si>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</si>
  <si>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</si>
  <si>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</si>
  <si>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</si>
  <si>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</si>
  <si>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</si>
  <si>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</si>
  <si>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</si>
  <si>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</si>
  <si>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</si>
  <si>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</si>
  <si>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</si>
  <si>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8"/>
        <rFont val="Arial LatArm"/>
        <family val="2"/>
      </rPr>
      <t>(ïáÕ3110)</t>
    </r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</si>
  <si>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</si>
  <si>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</si>
  <si>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</si>
  <si>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</si>
  <si>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</si>
  <si>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</si>
  <si>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</si>
  <si>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</si>
  <si>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</si>
  <si>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</si>
  <si>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</si>
  <si>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</si>
  <si>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</si>
  <si>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</si>
  <si>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</si>
  <si>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8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</si>
  <si>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</si>
  <si>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</si>
  <si>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</si>
  <si>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</si>
  <si>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</si>
  <si>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</si>
  <si>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</si>
  <si>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</si>
  <si>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</si>
  <si>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</si>
  <si>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</si>
  <si>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</si>
  <si>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</si>
  <si>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</si>
  <si>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</si>
  <si>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</si>
  <si>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</si>
  <si>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</si>
  <si>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</si>
  <si>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</si>
  <si>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</si>
  <si>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</si>
  <si>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</si>
  <si>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</si>
  <si>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</si>
  <si>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</si>
  <si>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</si>
  <si>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</si>
  <si>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</si>
  <si>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</si>
  <si>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</si>
  <si>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</si>
  <si>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</si>
  <si>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</si>
  <si>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</si>
  <si>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</si>
  <si>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</si>
  <si>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</si>
  <si>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</si>
  <si>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</si>
  <si>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              </t>
  </si>
  <si>
    <t xml:space="preserve">                                                                                                           ( անունը, հայրանունը, ազգանունը)</t>
  </si>
  <si>
    <t xml:space="preserve">                 Արթուր  Լևիկի  Հարությունյան</t>
  </si>
  <si>
    <r>
      <t xml:space="preserve">                                                                                           </t>
    </r>
    <r>
      <rPr>
        <b/>
        <sz val="16"/>
        <rFont val="Arial LatArm"/>
        <family val="2"/>
      </rPr>
      <t>ՀԱՅԱՍՏԱՆԻ  ՀԱՆՐԱՊԵՏՈՒԹՅՈՒՆ</t>
    </r>
  </si>
  <si>
    <t xml:space="preserve"> Îàî²ÚøÆ Ø²ð¼</t>
  </si>
  <si>
    <r>
      <t xml:space="preserve">                        </t>
    </r>
    <r>
      <rPr>
        <sz val="11"/>
        <rFont val="Arial LatArm"/>
        <family val="2"/>
      </rPr>
      <t>Ð²Ø²ÚÜøÆ ÔºÎ²ì²ðª</t>
    </r>
  </si>
  <si>
    <t>³) Ð³Ù³ÛÝùÇ ï³ñ³ÍùáõÙ Ýáñ ß»Ýù»ñÇ, ßÇÝáõÃÛáõÝÝ»ñÇ (Ý»ñ³éÛ³É áã ÑÇÙÝ³Ï³Ý)  ßÇÝ³ñ³ñáõÃÛաÝ (ï»Õ³¹ñÙ³Ý) ÃáõÛÉïíáõÃÛ³Ý Ñ³Ù³ñ, áñÇó` 
(ïáÕ 1133 + ïáÕ 1334)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</si>
  <si>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³ßË³ï³ÝùÝ»ñի (µ³ó³éáõÃÛ³Ùµ ÐÐ ûñ»Ýë¹ñõÃÛ³Ùµ ë³ÑÙ³Ýí³Í` ßÇÝ³ñ³ñáõÃÛ³Ý ÃáõÛÉïíáõÃÛáõÝ ãå³Ñ³ÝçíáÕ ¹»åù»ñÇ) Ï³ï³ñ»Éáõ ÃáõÛÉïíáõÃÛ³Ý Ñ³Ù³ñ</t>
  </si>
  <si>
    <t>¹) Ð³Ù³ÛÝùÇ ï³ñ³ÍùáõÙ á·»ÉÇó և ալկահոլային ËÙÇãùÇ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</si>
  <si>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եա) Ð³Ù³ÛÝùÇ ï³ñ³ÍùáõÙ µ³óûÃÛ³ ³éևտուր Ï³½Ù³Ï»ñå»Éáõ ÃáõÛÉïíáõÃÛ³Ý Ñ³Ù³ñ</t>
  </si>
  <si>
    <t>1146</t>
  </si>
  <si>
    <t>1147</t>
  </si>
  <si>
    <t>1148</t>
  </si>
  <si>
    <t>ժգ) Ավտոկայանատեղի համար</t>
  </si>
  <si>
    <t>1149</t>
  </si>
  <si>
    <r>
      <rPr>
        <sz val="10"/>
        <rFont val="Arial LatArm"/>
        <family val="2"/>
      </rPr>
      <t xml:space="preserve">եբ) </t>
    </r>
    <r>
      <rPr>
        <sz val="8"/>
        <rFont val="Arial LatArm"/>
        <family val="2"/>
      </rPr>
      <t xml:space="preserve">Ð³Ù³ÛÝùÇ ï³ñ³ÍùáõÙ Ñ»ÕáõÏ í³é»ÉÇùÇ, սեղմված բնական կամ   Ñ»ÕáõÏ³óí³Í նավթային ·³½»ñÇ Ù³Ýñ³Í³Ë ³é¨ïñÇ Ï»ï»ñáõÙ Ñ»ÕáõÏ í³é»ÉÇùÇ, ï»ËÝÇÏ³Ï³Ý Ñ»ÕáõÏÝ»ñÇ,  Ñ»ÕáõÏ³óí³Í նավթային ·³½»ñÇ և ï»ËÝÇÏ³Ï³Ý Ñ»ÕáõÏÝ»ñÇ í³×³éùÇ ÃáõÛÉïíáõÃÛ³Ý Ñ³Ù³ñ </t>
    </r>
  </si>
  <si>
    <t xml:space="preserve">  ÀÝ¹³Ù»ÝÁ (ë.7 +ë.8)</t>
  </si>
  <si>
    <t xml:space="preserve"> - Þ»Ýù»ñÇ ¨ ßÇÝáõÃÛáõÝÝ»ñÇ  Ï³åÇï³É í»ñ³Ýáñá·áõÙ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</si>
  <si>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</si>
  <si>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</si>
  <si>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</si>
  <si>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</si>
  <si>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</si>
  <si>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</si>
  <si>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</si>
  <si>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</si>
  <si>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</si>
  <si>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</si>
  <si>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</si>
  <si>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</si>
  <si>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</si>
  <si>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</si>
  <si>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</si>
  <si>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</si>
  <si>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</si>
  <si>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</si>
  <si>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</si>
  <si>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</si>
  <si>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</si>
  <si>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</si>
  <si>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</si>
  <si>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</si>
  <si>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</si>
  <si>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</si>
  <si>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</si>
  <si>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</si>
  <si>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</si>
  <si>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</si>
  <si>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</si>
  <si>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</si>
  <si>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</si>
  <si>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</si>
  <si>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</si>
  <si>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</si>
  <si>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</si>
  <si>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</si>
  <si>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</si>
  <si>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</si>
  <si>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</si>
  <si>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</si>
  <si>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</si>
  <si>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</si>
  <si>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</si>
  <si>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</si>
  <si>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</si>
  <si>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</si>
  <si>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</si>
  <si>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</si>
  <si>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</si>
  <si>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</si>
  <si>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</si>
  <si>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</si>
  <si>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</si>
  <si>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</si>
  <si>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</si>
  <si>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</si>
  <si>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</si>
  <si>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</si>
  <si>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</si>
  <si>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</si>
  <si>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</si>
  <si>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</si>
  <si>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</si>
  <si>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</si>
  <si>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</si>
  <si>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</si>
  <si>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</si>
  <si>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</si>
  <si>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</si>
  <si>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</si>
  <si>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</si>
  <si>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</si>
  <si>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</si>
  <si>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</si>
  <si>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</si>
  <si>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</si>
  <si>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</si>
  <si>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</si>
  <si>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</si>
  <si>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</si>
  <si>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</si>
  <si>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</si>
  <si>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</si>
  <si>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</si>
  <si>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</si>
  <si>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</si>
  <si>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</si>
  <si>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</si>
  <si>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</si>
  <si>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</si>
  <si>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</si>
  <si>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</si>
  <si>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</si>
  <si>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</si>
  <si>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</si>
  <si>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</si>
  <si>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</si>
  <si>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</si>
  <si>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</si>
  <si>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</si>
  <si>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</si>
  <si>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</si>
  <si>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</si>
  <si>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</si>
  <si>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</si>
  <si>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</si>
  <si>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ÐáÕÇ Çñ³óáõÙÇó Ùáõïù»ñ</t>
  </si>
  <si>
    <t xml:space="preserve">                                             Հավելված</t>
  </si>
  <si>
    <t xml:space="preserve"> -Î»Ýó³Õ³ÛÇÝ ¨ Ñ³Ýñ³ÛÇÝ ëÝÝ¹Ç Í³é³ÛáõÃÛáõÝÝ»ñ</t>
  </si>
  <si>
    <t xml:space="preserve"> 1.1. ²ñÅ»ÃÕÃ»ñ (µ³ó³éáõÃÛ³Ùµ µ³ÅÝ»ïáÙë»ñÇ ¨ Ï³åÇï³ÉáõÙ ³ÛÉ Ù³ëÝ³ÏóáõÃÛ³Ý),áñÇó
 (ïáÕ 8112+ïáÕ 8113)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</si>
  <si>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</si>
  <si>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</si>
  <si>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</si>
  <si>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</si>
  <si>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</si>
  <si>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</si>
  <si>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</si>
  <si>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</si>
  <si>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</si>
  <si>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</si>
  <si>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</si>
  <si>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</si>
  <si>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</si>
  <si>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</si>
  <si>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</si>
  <si>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</si>
  <si>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¹) ÐÐ ³ÛÉ Ñ³Ù³ÛÝùÝ»ñÇ µÛáõç»Ý»ñÇó ÁÝÃ³óÇÏ Í³Ëë»ñÇ ýÇÝ³Ýë³íáñÙ³Ý Ýå³ï³Ïáí ëï³óíáÕ å³ßïáÝ³Ï³Ý ¹ñ³Ù³ßÝáñÑÝ»ñ, áñÇó`</t>
  </si>
  <si>
    <t>1. Ð²ðÎºð ºì îàôðøºð, ³Û¹ ÃíáõÙ`  
(ïáÕ 1110 + ïáÕ 1120 + ïáÕ 1130 + ïáÕ 1150 + ïáÕ 1160)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</si>
  <si>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</si>
  <si>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</si>
  <si>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</si>
  <si>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</si>
  <si>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</si>
  <si>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</si>
  <si>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</si>
  <si>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</si>
  <si>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</si>
  <si>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>µ) ÐÐ ³ÛÉ Ñ³Ù³ÛÝùÝ»ñÇó Ï³åÇï³É Í³Ëë»ñÇ ýÇÝ³Ýë³íáñÙ³Ý Ýå³ï³Ïáí ëï³óíáÕ å³ßïáÝ³Ï³Ý ¹ñ³Ù³ßÝáñÑÝ»ñ, áñÇó`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</si>
  <si>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</si>
  <si>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</si>
  <si>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</si>
  <si>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</si>
  <si>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</si>
  <si>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</si>
  <si>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</si>
  <si>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</si>
  <si>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 xml:space="preserve"> -êáõµëÇ¹Ç³Ý»ñ ýÇÝ³Ýë³Ï³Ý å»ï³Ï³Ý (h³Ù³ÛÝù³ÛÇÝ) Ï³½Ù³Ï»ñåáõÃÛáõÝÝ»ñÇÝ </t>
  </si>
  <si>
    <t>³å³éùÁ ï³ñ»í»ñçÇ ¹ñáõÃÛ³Ùµ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</si>
  <si>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</si>
  <si>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</si>
  <si>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</si>
  <si>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</si>
  <si>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</si>
  <si>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Ð²îì²Ì  4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</si>
  <si>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</si>
  <si>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</si>
  <si>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</si>
  <si>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</si>
  <si>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</si>
  <si>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</si>
  <si>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</si>
  <si>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</si>
  <si>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</si>
  <si>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</si>
  <si>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</si>
  <si>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</si>
  <si>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</si>
  <si>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</si>
  <si>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</si>
  <si>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</si>
  <si>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</si>
  <si>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</si>
  <si>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</si>
  <si>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</si>
  <si>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</si>
  <si>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</si>
  <si>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</si>
  <si>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</si>
  <si>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</si>
  <si>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</si>
  <si>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</si>
  <si>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</si>
  <si>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</si>
  <si>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</si>
  <si>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</si>
  <si>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</si>
  <si>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</si>
  <si>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</si>
  <si>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</si>
  <si>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</si>
  <si>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</si>
  <si>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</si>
  <si>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</si>
  <si>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</si>
  <si>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</si>
  <si>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</si>
  <si>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</si>
  <si>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</si>
  <si>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</si>
  <si>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</si>
  <si>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</si>
  <si>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</si>
  <si>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</si>
  <si>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</si>
  <si>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</si>
  <si>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</si>
  <si>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</si>
  <si>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</si>
  <si>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</si>
  <si>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</si>
  <si>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</si>
  <si>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</si>
  <si>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</si>
  <si>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</si>
  <si>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</si>
  <si>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</si>
  <si>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</si>
  <si>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</si>
  <si>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</si>
  <si>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</si>
  <si>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</si>
  <si>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</si>
  <si>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</si>
  <si>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</si>
  <si>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</si>
  <si>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</si>
  <si>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</si>
  <si>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</si>
  <si>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</si>
  <si>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</si>
  <si>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</si>
  <si>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</si>
  <si>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</si>
  <si>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</si>
  <si>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</si>
  <si>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</si>
  <si>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</si>
  <si>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</si>
  <si>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</si>
  <si>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</si>
  <si>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</si>
  <si>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</si>
  <si>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</si>
  <si>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</si>
  <si>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</si>
  <si>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</si>
  <si>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</si>
  <si>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</si>
  <si>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</si>
  <si>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</si>
  <si>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</si>
  <si>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</si>
  <si>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</si>
  <si>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</si>
  <si>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</si>
  <si>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</si>
  <si>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</si>
  <si>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</si>
  <si>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</si>
  <si>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</si>
  <si>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</si>
  <si>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</si>
  <si>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</si>
  <si>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</si>
  <si>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</si>
  <si>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</si>
  <si>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</si>
  <si>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</si>
  <si>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</si>
  <si>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</si>
  <si>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</si>
  <si>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</si>
  <si>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</si>
  <si>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</si>
  <si>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</si>
  <si>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</si>
  <si>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</si>
  <si>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</si>
  <si>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</si>
  <si>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</si>
  <si>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</si>
  <si>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</si>
  <si>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</si>
  <si>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</si>
  <si>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</si>
  <si>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</si>
  <si>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</si>
  <si>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</si>
  <si>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</si>
  <si>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</si>
  <si>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</si>
  <si>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</si>
  <si>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</si>
  <si>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</si>
  <si>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</si>
  <si>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</si>
  <si>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</si>
  <si>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</si>
  <si>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</si>
  <si>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</si>
  <si>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</si>
  <si>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</si>
  <si>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</si>
  <si>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</si>
  <si>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</si>
  <si>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</si>
  <si>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</si>
  <si>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</si>
  <si>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</si>
  <si>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</si>
  <si>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</si>
  <si>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</si>
  <si>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</si>
  <si>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</si>
  <si>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</si>
  <si>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</si>
  <si>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</si>
  <si>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</si>
  <si>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</si>
  <si>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</si>
  <si>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</si>
  <si>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</si>
  <si>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</si>
  <si>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</si>
  <si>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</si>
  <si>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</si>
  <si>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</si>
  <si>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</si>
  <si>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</si>
  <si>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</si>
  <si>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</si>
  <si>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</si>
  <si>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</si>
  <si>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</si>
  <si>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</si>
  <si>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</si>
  <si>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</si>
  <si>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</si>
  <si>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</si>
  <si>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</si>
  <si>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</si>
  <si>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</si>
  <si>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</si>
  <si>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</si>
  <si>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</si>
  <si>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</si>
  <si>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</si>
  <si>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</si>
  <si>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</si>
  <si>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</si>
  <si>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</si>
  <si>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</si>
  <si>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</si>
  <si>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</si>
  <si>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</si>
  <si>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</si>
  <si>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</si>
  <si>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 ²ÛÉ ÁÝÃ³óÇÏ ¹ñ³Ù³ßÝáñÑÝ»ñ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</si>
  <si>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</si>
  <si>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</si>
  <si>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</si>
  <si>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</si>
  <si>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</si>
  <si>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</si>
  <si>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</si>
  <si>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</si>
  <si>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</si>
  <si>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</si>
  <si>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</si>
  <si>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</si>
  <si>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</si>
  <si>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</si>
  <si>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</si>
  <si>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</si>
  <si>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</si>
  <si>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</si>
  <si>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</si>
  <si>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</si>
  <si>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</si>
  <si>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</si>
  <si>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</si>
  <si>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</si>
  <si>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</si>
  <si>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</si>
  <si>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</si>
  <si>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</si>
  <si>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</si>
  <si>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</si>
  <si>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</si>
  <si>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</si>
  <si>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</si>
  <si>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</si>
  <si>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</si>
  <si>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</si>
  <si>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</si>
  <si>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</si>
  <si>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</si>
  <si>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</si>
  <si>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</si>
  <si>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</si>
  <si>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</si>
  <si>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</si>
  <si>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</si>
  <si>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</si>
  <si>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</si>
  <si>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</si>
  <si>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</si>
  <si>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</si>
  <si>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</si>
  <si>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</si>
  <si>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</si>
  <si>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</si>
  <si>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</si>
  <si>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</si>
  <si>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</si>
  <si>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</si>
  <si>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</si>
  <si>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</si>
  <si>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</si>
  <si>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</si>
  <si>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</si>
  <si>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</si>
  <si>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</si>
  <si>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</si>
  <si>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</si>
  <si>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</si>
  <si>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</si>
  <si>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</si>
  <si>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</si>
  <si>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</si>
  <si>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</si>
  <si>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</si>
  <si>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</si>
  <si>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</si>
  <si>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</si>
  <si>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</si>
  <si>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</si>
  <si>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</si>
  <si>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</si>
  <si>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</si>
  <si>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</si>
  <si>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</si>
  <si>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</si>
  <si>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</si>
  <si>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</si>
  <si>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</si>
  <si>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</si>
  <si>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</si>
  <si>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</si>
  <si>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</si>
  <si>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</si>
  <si>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</si>
  <si>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</si>
  <si>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</si>
  <si>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</si>
  <si>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</si>
  <si>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</si>
  <si>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</si>
  <si>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</si>
  <si>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</si>
  <si>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</si>
  <si>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</si>
  <si>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</si>
  <si>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</si>
  <si>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</si>
  <si>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</si>
  <si>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</si>
  <si>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</si>
  <si>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</si>
  <si>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</si>
  <si>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</si>
  <si>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</si>
  <si>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</si>
  <si>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</si>
  <si>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</si>
  <si>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</si>
  <si>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</si>
  <si>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</si>
  <si>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</si>
  <si>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</si>
  <si>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</si>
  <si>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</si>
  <si>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</si>
  <si>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</si>
  <si>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</si>
  <si>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</si>
  <si>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</si>
  <si>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</si>
  <si>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</si>
  <si>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</si>
  <si>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</si>
  <si>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</si>
  <si>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</si>
  <si>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</si>
  <si>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</si>
  <si>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</si>
  <si>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</si>
  <si>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</si>
  <si>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</si>
  <si>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</si>
  <si>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</si>
  <si>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</si>
  <si>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</si>
  <si>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</si>
  <si>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</si>
  <si>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</si>
  <si>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</si>
  <si>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</si>
  <si>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</si>
  <si>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</si>
  <si>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</si>
  <si>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</si>
  <si>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</si>
  <si>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</si>
  <si>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</si>
  <si>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</si>
  <si>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</si>
  <si>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</si>
  <si>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</si>
  <si>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</si>
  <si>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</si>
  <si>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</si>
  <si>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</si>
  <si>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</si>
  <si>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</si>
  <si>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</si>
  <si>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</si>
  <si>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</si>
  <si>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</si>
  <si>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</si>
  <si>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</si>
  <si>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</si>
  <si>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</si>
  <si>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</si>
  <si>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</si>
  <si>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</si>
  <si>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</si>
  <si>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</si>
  <si>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</si>
  <si>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</si>
  <si>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</si>
  <si>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</si>
  <si>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</si>
  <si>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</si>
  <si>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</si>
  <si>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</si>
  <si>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</si>
  <si>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</si>
  <si>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</si>
  <si>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</si>
  <si>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</si>
  <si>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</si>
  <si>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</si>
  <si>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</si>
  <si>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</si>
  <si>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</si>
  <si>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</si>
  <si>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</si>
  <si>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</si>
  <si>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</si>
  <si>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</si>
  <si>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</si>
  <si>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</si>
  <si>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</si>
  <si>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</si>
  <si>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</si>
  <si>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</si>
  <si>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</si>
  <si>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</si>
  <si>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</si>
  <si>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</si>
  <si>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</si>
  <si>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</si>
  <si>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</si>
  <si>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</si>
  <si>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</si>
  <si>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</si>
  <si>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</si>
  <si>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</si>
  <si>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</si>
  <si>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</si>
  <si>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</si>
  <si>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</si>
  <si>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</si>
  <si>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</si>
  <si>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</si>
  <si>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</si>
  <si>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</si>
  <si>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</si>
  <si>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</si>
  <si>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</si>
  <si>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</si>
  <si>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</si>
  <si>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</si>
  <si>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</si>
  <si>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</si>
  <si>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</si>
  <si>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</si>
  <si>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</si>
  <si>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</si>
  <si>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</si>
  <si>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</si>
  <si>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</si>
  <si>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</si>
  <si>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</si>
  <si>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</si>
  <si>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</si>
  <si>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</si>
  <si>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</si>
  <si>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</si>
  <si>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</si>
  <si>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</si>
  <si>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</si>
  <si>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</si>
  <si>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</si>
  <si>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</si>
  <si>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</si>
  <si>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</si>
  <si>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</si>
  <si>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</si>
  <si>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</si>
  <si>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</si>
  <si>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</si>
  <si>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</si>
  <si>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</si>
  <si>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</si>
  <si>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</si>
  <si>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</si>
  <si>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</si>
  <si>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</si>
  <si>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</si>
  <si>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</si>
  <si>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</si>
  <si>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</si>
  <si>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</si>
  <si>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</si>
  <si>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</si>
  <si>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</si>
  <si>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</si>
  <si>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</si>
  <si>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</si>
  <si>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</si>
  <si>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</si>
  <si>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</si>
  <si>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</si>
  <si>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</si>
  <si>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</si>
  <si>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</si>
  <si>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</si>
  <si>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</si>
  <si>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</si>
  <si>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</si>
  <si>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</si>
  <si>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</si>
  <si>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</si>
  <si>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</si>
  <si>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</si>
  <si>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</si>
  <si>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</si>
  <si>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</si>
  <si>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</si>
  <si>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</si>
  <si>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</si>
  <si>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</si>
  <si>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</si>
  <si>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</si>
  <si>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</si>
  <si>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</si>
  <si>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</si>
  <si>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</si>
  <si>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</si>
  <si>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</si>
  <si>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</si>
  <si>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</si>
  <si>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</si>
  <si>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</si>
  <si>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</si>
  <si>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</si>
  <si>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</si>
  <si>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</si>
  <si>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</si>
  <si>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</si>
  <si>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</si>
  <si>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</si>
  <si>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</si>
  <si>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</si>
  <si>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</si>
  <si>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</si>
  <si>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</si>
  <si>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</si>
  <si>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</si>
  <si>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</si>
  <si>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</si>
  <si>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</si>
  <si>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</si>
  <si>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</si>
  <si>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</si>
  <si>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</si>
  <si>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î»Õ³Ï³Ý ïáõñù»ñ, ³Û¹ ÃíáõÙ`  
(ïáÕ 1132 + ïáÕ 1135 + ïáÕ 1136 + ïáÕ 1137 + ïáÕ 1138 + ïáÕ 1139 + ïáÕ 1140 + ïáÕ 1141 + ïáÕ 1142 + ïáÕ 1143 + ïáÕ 1144+ïáÕ 1145+տող1146+ տող1147 +տող1148 +տող1149)</t>
  </si>
  <si>
    <t>ä³ñï³¹Çñ í×³ñÝ»ñ</t>
  </si>
  <si>
    <t>æñ³Ù³ï³Ï³ñ³ñáõÙ</t>
  </si>
  <si>
    <t xml:space="preserve">Î»ÝïñáÝ³Ï³Ý  ·³ÝÓ³å»ï³ր³Ý </t>
  </si>
  <si>
    <r>
      <t xml:space="preserve">´²ðÒð²ðÄºø ²ÎîÆìÜºðÆ Æð²òàôØÆò Øàôîøºð, ³Û¹ ÃíáõÙ` 
</t>
    </r>
    <r>
      <rPr>
        <sz val="8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</si>
  <si>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8"/>
        <rFont val="Arial LatArm"/>
        <family val="2"/>
      </rPr>
      <t xml:space="preserve">     </t>
    </r>
    <r>
      <rPr>
        <sz val="8"/>
        <rFont val="Arial LatArm"/>
        <family val="2"/>
      </rPr>
      <t>(ïáÕ6410+ïáÕ6420+ïáÕ6430+ïáÕ6440)</t>
    </r>
  </si>
  <si>
    <r>
      <t xml:space="preserve">ä²Þ²ðÜºðÆ Æð²òàôØÆò Øàôîøºð, ³Û¹ ÃíáõÙ`
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(ïáÕ6210+ïáÕ6220)</t>
    </r>
  </si>
  <si>
    <r>
      <t xml:space="preserve">². ÀÜÂ²òÆÎ  Ì²Êêºð, ³Û¹ ÃíáõÙ` </t>
    </r>
    <r>
      <rPr>
        <sz val="8"/>
        <rFont val="Arial LatArm"/>
        <family val="2"/>
      </rPr>
      <t xml:space="preserve">(ïáÕ4100+ïáÕ4200+ïáÕ4300+ïáÕ4400+ïáÕ4500+ ïáÕ4600+ïáÕ4700)    </t>
    </r>
    <r>
      <rPr>
        <b/>
        <sz val="8"/>
        <rFont val="Arial LatArm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</si>
  <si>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 </t>
    </r>
    <r>
      <rPr>
        <b/>
        <sz val="8"/>
        <rFont val="Arial LatArm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</si>
  <si>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LatArm"/>
        <family val="2"/>
      </rPr>
      <t>¾Ý»ñ·»ïÇÏ  Í³é³ÛáõÃÛáõÝÝ»ñ</t>
    </r>
  </si>
  <si>
    <r>
      <t xml:space="preserve"> </t>
    </r>
    <r>
      <rPr>
        <b/>
        <sz val="8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</si>
  <si>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²ðî²øÆÜ îàÎàê²ìÖ²ðÜºð, áñÇó 
</t>
    </r>
    <r>
      <rPr>
        <sz val="8"/>
        <color indexed="8"/>
        <rFont val="Arial LatArm"/>
        <family val="2"/>
      </rPr>
      <t>(ïáÕ4321+ïáÕ4322)</t>
    </r>
  </si>
  <si>
    <r>
      <t xml:space="preserve">1.4 êàô´êÆ¸Æ²Üºð, ³Û¹ ÃíáõÙ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</si>
  <si>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àâ äºî²Î²Ü (àâ Ð²Ø²ÚÜø²ÚÆÜ) Î²¼Ø²ÎºðäàôÂÚàôÜÜºðÆÜ, áñÇó` 
</t>
    </r>
    <r>
      <rPr>
        <sz val="8"/>
        <color indexed="8"/>
        <rFont val="Arial LatArm"/>
        <family val="2"/>
      </rPr>
      <t>(ïáÕ4421+ïáÕ4422)</t>
    </r>
  </si>
  <si>
    <r>
      <t xml:space="preserve"> -</t>
    </r>
    <r>
      <rPr>
        <b/>
        <sz val="8"/>
        <color indexed="8"/>
        <rFont val="Arial LatArm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</si>
  <si>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Ø²Î²ð¸²ÎÜºðÆÜ, áñÇó`</t>
    </r>
    <r>
      <rPr>
        <i/>
        <sz val="8"/>
        <color indexed="8"/>
        <rFont val="Arial LatArm"/>
        <family val="2"/>
      </rPr>
      <t xml:space="preserve"> (ïáÕ4531+ïáÕ4532+ïáÕ4533)</t>
    </r>
  </si>
  <si>
    <r>
      <t xml:space="preserve"> - ²ÛÉ ÁÝÃ³óÇÏ ¹ñ³Ù³ßÝáñÑÝ»ñ, ³Û¹ ÃíáõÙ`            </t>
    </r>
    <r>
      <rPr>
        <sz val="8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</si>
  <si>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8"/>
        <color indexed="8"/>
        <rFont val="Arial LatArm"/>
        <family val="2"/>
      </rPr>
      <t xml:space="preserve"> (ïáÕ4541+ïáÕ4542+ïáÕ4543)</t>
    </r>
  </si>
  <si>
    <r>
      <t xml:space="preserve"> -²ÛÉ Ï³åÇï³É ¹ñ³Ù³ßÝáñÑÝ»ñ, ³Û¹ ÃíáõÙ`             </t>
    </r>
    <r>
      <rPr>
        <sz val="8"/>
        <rFont val="Arial LatArm"/>
        <family val="2"/>
      </rPr>
      <t xml:space="preserve"> (ïáÕ 4544+ïáÕ 4547 +ïáÕ 4548)</t>
    </r>
  </si>
  <si>
    <r>
      <t xml:space="preserve"> -</t>
    </r>
    <r>
      <rPr>
        <b/>
        <sz val="8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</si>
  <si>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</si>
  <si>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color indexed="8"/>
        <rFont val="Arial LatArm"/>
        <family val="2"/>
      </rPr>
      <t xml:space="preserve"> </t>
    </r>
    <r>
      <rPr>
        <b/>
        <i/>
        <sz val="8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</si>
  <si>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²ÚÈ Ì²Êêºð, áñÇó`
 </t>
    </r>
    <r>
      <rPr>
        <sz val="8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</si>
  <si>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8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</si>
  <si>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</t>
    </r>
    <r>
      <rPr>
        <sz val="8"/>
        <color indexed="8"/>
        <rFont val="Arial LatArm"/>
        <family val="2"/>
      </rPr>
      <t>(ïáÕ5100+ïáÕ5200+ïáÕ5300+ïáÕ5400)</t>
    </r>
  </si>
  <si>
    <r>
      <t xml:space="preserve"> ¶. àâ üÆÜ²Üê²Î²Ü ²ÎîÆìÜºðÆ Æð²òàôØÆò Øàôîøºð, ³Û¹ ÃíáõÙ` </t>
    </r>
    <r>
      <rPr>
        <sz val="8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</si>
  <si>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8"/>
        <rFont val="Arial LatArm"/>
        <family val="2"/>
      </rPr>
      <t xml:space="preserve"> (ïáÕ6110+ïáÕ6120+ïáÕ6130) </t>
    </r>
  </si>
  <si>
    <r>
      <t xml:space="preserve">²ÚÈ ä²Þ²ðÜºðÆ Æð²òàôØÆò Øàôîøºð, áñÇó` 
</t>
    </r>
    <r>
      <rPr>
        <i/>
        <sz val="8"/>
        <rFont val="Arial LatArm"/>
        <family val="2"/>
      </rPr>
      <t>(ïáÕ6221+ïáÕ6222+ïáÕ6223)</t>
    </r>
  </si>
  <si>
    <t xml:space="preserve"> -êáõµëÇ¹Ç³Ý»ñ áã å»ï³Ï³Ý (áã h³Ù³ÛÝù³ÛÇÝ) áã ýÇÝ³Ýë³Ï³Ý Ï³½Ù³Ï»ñåáõÃÛáõÝÝ»ñÇÝ 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</si>
  <si>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</si>
  <si>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r>
      <t>Ì²ÔÎ²Òàð</t>
    </r>
    <r>
      <rPr>
        <b/>
        <i/>
        <sz val="14"/>
        <rFont val="Arial LatArm"/>
        <family val="2"/>
      </rPr>
      <t xml:space="preserve">  </t>
    </r>
    <r>
      <rPr>
        <b/>
        <i/>
        <sz val="18"/>
        <rFont val="Arial LatArm"/>
        <family val="2"/>
      </rPr>
      <t>ՀԱՄԱՅՆՔ</t>
    </r>
  </si>
  <si>
    <t xml:space="preserve">             Ծաղկաձոր  համայնքի  ավագանու</t>
  </si>
  <si>
    <t>2018 Âì²Î²ÜÆ ´Úàôæº</t>
  </si>
  <si>
    <t xml:space="preserve"> - ÀÝ¹Ñ³Ýáõñ µÝáõÛÃÇ ³ÛÉ Í³é³ÛáõÃÛáõÝÝ»ñ</t>
  </si>
  <si>
    <t>2017 թվականի դեկտեմբերի 22-ի   N 87-Ն  որոշման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</si>
</sst>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00.0"/>
  </numFmts>
  <fonts count="9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sz val="10"/>
      <color indexed="10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sz val="9"/>
      <name val="Arial LatArm"/>
      <family val="2"/>
    </font>
    <font>
      <b/>
      <sz val="11"/>
      <name val="Arial LatArm"/>
      <family val="2"/>
    </font>
    <font>
      <b/>
      <i/>
      <sz val="11"/>
      <name val="Arial LatArm"/>
      <family val="2"/>
    </font>
    <font>
      <b/>
      <sz val="9"/>
      <color indexed="8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16"/>
      <name val="Arial LatArm"/>
      <family val="2"/>
    </font>
    <font>
      <b/>
      <i/>
      <sz val="16"/>
      <name val="Arial LatArm"/>
      <family val="2"/>
    </font>
    <font>
      <b/>
      <i/>
      <sz val="14"/>
      <name val="Arial LatArm"/>
      <family val="2"/>
    </font>
    <font>
      <b/>
      <i/>
      <sz val="18"/>
      <name val="Arial LatArm"/>
      <family val="2"/>
    </font>
    <font>
      <b/>
      <i/>
      <u val="single"/>
      <sz val="18"/>
      <name val="Arial LatArm"/>
      <family val="2"/>
    </font>
    <font>
      <b/>
      <i/>
      <sz val="26"/>
      <name val="Arial LatArm"/>
      <family val="2"/>
    </font>
    <font>
      <sz val="14"/>
      <name val="Arial LatArm"/>
      <family val="2"/>
    </font>
    <font>
      <u val="single"/>
      <sz val="12"/>
      <name val="Arial LatArm"/>
      <family val="2"/>
    </font>
    <font>
      <sz val="6"/>
      <name val="Arial LatArm"/>
      <family val="2"/>
    </font>
    <font>
      <sz val="7"/>
      <name val="Arial LatArm"/>
      <family val="2"/>
    </font>
    <font>
      <b/>
      <sz val="10.5"/>
      <name val="Arial LatArm"/>
      <family val="2"/>
    </font>
    <font>
      <b/>
      <i/>
      <sz val="12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8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i/>
      <sz val="8"/>
      <name val="Arial LatArm"/>
      <family val="2"/>
    </font>
    <font>
      <u val="single"/>
      <sz val="11"/>
      <name val="Arial LatArm"/>
      <family val="2"/>
    </font>
    <font>
      <sz val="10"/>
      <color indexed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LatArm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7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 wrapText="1" readingOrder="1"/>
    </xf>
    <xf numFmtId="187" fontId="32" fillId="0" borderId="10" xfId="0" applyNumberFormat="1" applyFont="1" applyFill="1" applyBorder="1" applyAlignment="1">
      <alignment horizontal="center" vertical="center" wrapText="1"/>
    </xf>
    <xf numFmtId="193" fontId="22" fillId="34" borderId="10" xfId="0" applyNumberFormat="1" applyFont="1" applyFill="1" applyBorder="1" applyAlignment="1">
      <alignment horizontal="right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top" wrapText="1" readingOrder="1"/>
    </xf>
    <xf numFmtId="0" fontId="32" fillId="0" borderId="10" xfId="0" applyNumberFormat="1" applyFont="1" applyFill="1" applyBorder="1" applyAlignment="1">
      <alignment horizontal="left" vertical="top" wrapText="1" readingOrder="1"/>
    </xf>
    <xf numFmtId="0" fontId="30" fillId="0" borderId="10" xfId="0" applyNumberFormat="1" applyFont="1" applyFill="1" applyBorder="1" applyAlignment="1">
      <alignment horizontal="left" vertical="top" wrapText="1" readingOrder="1"/>
    </xf>
    <xf numFmtId="187" fontId="25" fillId="0" borderId="10" xfId="0" applyNumberFormat="1" applyFont="1" applyFill="1" applyBorder="1" applyAlignment="1">
      <alignment vertical="top" wrapText="1"/>
    </xf>
    <xf numFmtId="193" fontId="22" fillId="34" borderId="10" xfId="0" applyNumberFormat="1" applyFont="1" applyFill="1" applyBorder="1" applyAlignment="1">
      <alignment horizontal="right"/>
    </xf>
    <xf numFmtId="0" fontId="32" fillId="0" borderId="10" xfId="0" applyNumberFormat="1" applyFont="1" applyFill="1" applyBorder="1" applyAlignment="1">
      <alignment horizontal="justify" vertical="top" wrapText="1" readingOrder="1"/>
    </xf>
    <xf numFmtId="187" fontId="32" fillId="0" borderId="10" xfId="0" applyNumberFormat="1" applyFont="1" applyFill="1" applyBorder="1" applyAlignment="1">
      <alignment vertical="top" wrapText="1"/>
    </xf>
    <xf numFmtId="193" fontId="22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28" fillId="0" borderId="10" xfId="0" applyNumberFormat="1" applyFont="1" applyFill="1" applyBorder="1" applyAlignment="1">
      <alignment horizontal="center" vertical="top" wrapText="1" readingOrder="1"/>
    </xf>
    <xf numFmtId="186" fontId="25" fillId="0" borderId="10" xfId="0" applyNumberFormat="1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4" fillId="0" borderId="10" xfId="0" applyNumberFormat="1" applyFont="1" applyFill="1" applyBorder="1" applyAlignment="1">
      <alignment horizontal="left" vertical="top" wrapText="1" readingOrder="1"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194" fontId="22" fillId="0" borderId="0" xfId="0" applyNumberFormat="1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center" vertical="top"/>
    </xf>
    <xf numFmtId="0" fontId="22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>
      <alignment/>
    </xf>
    <xf numFmtId="0" fontId="42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42" fillId="0" borderId="11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/>
    </xf>
    <xf numFmtId="0" fontId="45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49" fontId="26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Continuous" vertical="center"/>
    </xf>
    <xf numFmtId="49" fontId="23" fillId="0" borderId="1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93" fontId="22" fillId="0" borderId="10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 readingOrder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/>
    </xf>
    <xf numFmtId="187" fontId="27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30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Continuous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193" fontId="23" fillId="0" borderId="10" xfId="0" applyNumberFormat="1" applyFont="1" applyBorder="1" applyAlignment="1">
      <alignment horizontal="right"/>
    </xf>
    <xf numFmtId="193" fontId="23" fillId="34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29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/>
    </xf>
    <xf numFmtId="49" fontId="51" fillId="0" borderId="10" xfId="0" applyNumberFormat="1" applyFont="1" applyFill="1" applyBorder="1" applyAlignment="1">
      <alignment horizontal="center" vertical="center" wrapText="1"/>
    </xf>
    <xf numFmtId="193" fontId="22" fillId="0" borderId="10" xfId="0" applyNumberFormat="1" applyFont="1" applyBorder="1" applyAlignment="1">
      <alignment horizontal="right"/>
    </xf>
    <xf numFmtId="193" fontId="56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vertical="top" wrapText="1"/>
    </xf>
    <xf numFmtId="193" fontId="56" fillId="0" borderId="10" xfId="0" applyNumberFormat="1" applyFont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93" fontId="23" fillId="34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193" fontId="22" fillId="3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193" fontId="22" fillId="33" borderId="10" xfId="0" applyNumberFormat="1" applyFont="1" applyFill="1" applyBorder="1" applyAlignment="1">
      <alignment horizontal="right"/>
    </xf>
    <xf numFmtId="193" fontId="22" fillId="33" borderId="10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193" fontId="22" fillId="33" borderId="10" xfId="0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49" fontId="33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49" fontId="33" fillId="33" borderId="10" xfId="0" applyNumberFormat="1" applyFont="1" applyFill="1" applyBorder="1" applyAlignment="1">
      <alignment vertical="top" wrapText="1"/>
    </xf>
    <xf numFmtId="49" fontId="51" fillId="33" borderId="10" xfId="0" applyNumberFormat="1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vertical="top" wrapText="1"/>
    </xf>
    <xf numFmtId="0" fontId="3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49" fontId="33" fillId="33" borderId="10" xfId="0" applyNumberFormat="1" applyFont="1" applyFill="1" applyBorder="1" applyAlignment="1">
      <alignment horizontal="center" vertical="top" wrapText="1"/>
    </xf>
    <xf numFmtId="49" fontId="22" fillId="33" borderId="10" xfId="0" applyNumberFormat="1" applyFont="1" applyFill="1" applyBorder="1" applyAlignment="1">
      <alignment horizontal="center" wrapText="1"/>
    </xf>
    <xf numFmtId="195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horizontal="center" vertical="top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top" wrapText="1"/>
    </xf>
    <xf numFmtId="193" fontId="54" fillId="33" borderId="10" xfId="0" applyNumberFormat="1" applyFont="1" applyFill="1" applyBorder="1" applyAlignment="1">
      <alignment horizontal="right"/>
    </xf>
    <xf numFmtId="49" fontId="22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/>
    </xf>
    <xf numFmtId="186" fontId="23" fillId="33" borderId="0" xfId="0" applyNumberFormat="1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86" fontId="21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top" wrapText="1" readingOrder="1"/>
    </xf>
    <xf numFmtId="187" fontId="32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top" wrapText="1" readingOrder="1"/>
    </xf>
    <xf numFmtId="187" fontId="31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9" fillId="33" borderId="10" xfId="0" applyNumberFormat="1" applyFont="1" applyFill="1" applyBorder="1" applyAlignment="1">
      <alignment horizontal="left" vertical="top" wrapText="1" readingOrder="1"/>
    </xf>
    <xf numFmtId="0" fontId="32" fillId="33" borderId="10" xfId="0" applyNumberFormat="1" applyFont="1" applyFill="1" applyBorder="1" applyAlignment="1">
      <alignment horizontal="left" vertical="top" wrapText="1" readingOrder="1"/>
    </xf>
    <xf numFmtId="49" fontId="24" fillId="33" borderId="10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horizontal="left" vertical="top" wrapText="1" readingOrder="1"/>
    </xf>
    <xf numFmtId="187" fontId="25" fillId="33" borderId="10" xfId="0" applyNumberFormat="1" applyFont="1" applyFill="1" applyBorder="1" applyAlignment="1">
      <alignment vertical="top" wrapText="1"/>
    </xf>
    <xf numFmtId="0" fontId="32" fillId="33" borderId="10" xfId="0" applyNumberFormat="1" applyFont="1" applyFill="1" applyBorder="1" applyAlignment="1">
      <alignment horizontal="justify" vertical="top" wrapText="1" readingOrder="1"/>
    </xf>
    <xf numFmtId="0" fontId="30" fillId="33" borderId="10" xfId="0" applyNumberFormat="1" applyFont="1" applyFill="1" applyBorder="1" applyAlignment="1">
      <alignment vertical="top" wrapText="1" readingOrder="1"/>
    </xf>
    <xf numFmtId="187" fontId="32" fillId="33" borderId="10" xfId="0" applyNumberFormat="1" applyFont="1" applyFill="1" applyBorder="1" applyAlignment="1">
      <alignment vertical="top" wrapText="1"/>
    </xf>
    <xf numFmtId="193" fontId="22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vertical="top" wrapText="1"/>
    </xf>
    <xf numFmtId="0" fontId="28" fillId="33" borderId="10" xfId="0" applyNumberFormat="1" applyFont="1" applyFill="1" applyBorder="1" applyAlignment="1">
      <alignment horizontal="center" vertical="top" wrapText="1" readingOrder="1"/>
    </xf>
    <xf numFmtId="49" fontId="27" fillId="33" borderId="10" xfId="0" applyNumberFormat="1" applyFont="1" applyFill="1" applyBorder="1" applyAlignment="1">
      <alignment vertical="top" wrapText="1"/>
    </xf>
    <xf numFmtId="0" fontId="28" fillId="33" borderId="10" xfId="0" applyNumberFormat="1" applyFont="1" applyFill="1" applyBorder="1" applyAlignment="1">
      <alignment horizontal="left" vertical="top" wrapText="1" readingOrder="1"/>
    </xf>
    <xf numFmtId="186" fontId="25" fillId="33" borderId="10" xfId="0" applyNumberFormat="1" applyFont="1" applyFill="1" applyBorder="1" applyAlignment="1">
      <alignment vertical="top" wrapText="1"/>
    </xf>
    <xf numFmtId="0" fontId="34" fillId="33" borderId="10" xfId="0" applyNumberFormat="1" applyFont="1" applyFill="1" applyBorder="1" applyAlignment="1">
      <alignment horizontal="left" vertical="top" wrapText="1" readingOrder="1"/>
    </xf>
    <xf numFmtId="49" fontId="26" fillId="33" borderId="10" xfId="0" applyNumberFormat="1" applyFont="1" applyFill="1" applyBorder="1" applyAlignment="1">
      <alignment vertical="top" wrapText="1"/>
    </xf>
    <xf numFmtId="0" fontId="30" fillId="33" borderId="10" xfId="0" applyFont="1" applyFill="1" applyBorder="1" applyAlignment="1">
      <alignment horizontal="left" vertical="top" wrapText="1"/>
    </xf>
    <xf numFmtId="193" fontId="35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top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30" fillId="33" borderId="0" xfId="0" applyNumberFormat="1" applyFont="1" applyFill="1" applyBorder="1" applyAlignment="1">
      <alignment horizontal="center" vertical="top" wrapText="1" readingOrder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8" fillId="33" borderId="10" xfId="0" applyFont="1" applyFill="1" applyBorder="1" applyAlignment="1">
      <alignment horizontal="centerContinuous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93" fontId="1" fillId="0" borderId="0" xfId="0" applyNumberFormat="1" applyFont="1" applyAlignment="1">
      <alignment/>
    </xf>
    <xf numFmtId="187" fontId="25" fillId="35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93" fontId="53" fillId="33" borderId="10" xfId="0" applyNumberFormat="1" applyFont="1" applyFill="1" applyBorder="1" applyAlignment="1">
      <alignment horizontal="right"/>
    </xf>
    <xf numFmtId="193" fontId="53" fillId="33" borderId="10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center" vertical="center"/>
    </xf>
    <xf numFmtId="193" fontId="59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193" fontId="1" fillId="33" borderId="0" xfId="0" applyNumberFormat="1" applyFont="1" applyFill="1" applyBorder="1" applyAlignment="1">
      <alignment/>
    </xf>
    <xf numFmtId="193" fontId="22" fillId="33" borderId="0" xfId="0" applyNumberFormat="1" applyFont="1" applyFill="1" applyBorder="1" applyAlignment="1">
      <alignment/>
    </xf>
    <xf numFmtId="193" fontId="53" fillId="33" borderId="10" xfId="0" applyNumberFormat="1" applyFont="1" applyFill="1" applyBorder="1" applyAlignment="1">
      <alignment horizontal="right" vertical="center"/>
    </xf>
    <xf numFmtId="187" fontId="25" fillId="33" borderId="10" xfId="0" applyNumberFormat="1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193" fontId="23" fillId="34" borderId="10" xfId="0" applyNumberFormat="1" applyFont="1" applyFill="1" applyBorder="1" applyAlignment="1">
      <alignment horizontal="center" vertical="center"/>
    </xf>
    <xf numFmtId="193" fontId="22" fillId="0" borderId="10" xfId="0" applyNumberFormat="1" applyFont="1" applyFill="1" applyBorder="1" applyAlignment="1">
      <alignment horizontal="center" vertical="center"/>
    </xf>
    <xf numFmtId="193" fontId="56" fillId="33" borderId="10" xfId="0" applyNumberFormat="1" applyFont="1" applyFill="1" applyBorder="1" applyAlignment="1">
      <alignment horizontal="right" vertical="center"/>
    </xf>
    <xf numFmtId="193" fontId="22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/>
    </xf>
    <xf numFmtId="193" fontId="22" fillId="36" borderId="10" xfId="0" applyNumberFormat="1" applyFont="1" applyFill="1" applyBorder="1" applyAlignment="1">
      <alignment horizontal="right" vertical="center"/>
    </xf>
    <xf numFmtId="0" fontId="55" fillId="0" borderId="10" xfId="0" applyNumberFormat="1" applyFont="1" applyFill="1" applyBorder="1" applyAlignment="1">
      <alignment horizontal="left" vertical="top" wrapText="1" readingOrder="1"/>
    </xf>
    <xf numFmtId="193" fontId="30" fillId="33" borderId="10" xfId="0" applyNumberFormat="1" applyFont="1" applyFill="1" applyBorder="1" applyAlignment="1">
      <alignment horizontal="right" vertical="center"/>
    </xf>
    <xf numFmtId="0" fontId="94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vertical="top" wrapText="1"/>
    </xf>
    <xf numFmtId="49" fontId="30" fillId="33" borderId="10" xfId="0" applyNumberFormat="1" applyFont="1" applyFill="1" applyBorder="1" applyAlignment="1">
      <alignment vertical="top" wrapText="1"/>
    </xf>
    <xf numFmtId="193" fontId="22" fillId="33" borderId="1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vertical="top" wrapText="1"/>
    </xf>
    <xf numFmtId="0" fontId="26" fillId="33" borderId="10" xfId="0" applyNumberFormat="1" applyFont="1" applyFill="1" applyBorder="1" applyAlignment="1">
      <alignment horizontal="center" vertical="top" wrapText="1" readingOrder="1"/>
    </xf>
    <xf numFmtId="0" fontId="26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left" vertical="top" wrapText="1"/>
    </xf>
    <xf numFmtId="49" fontId="52" fillId="33" borderId="10" xfId="0" applyNumberFormat="1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49" fontId="55" fillId="33" borderId="10" xfId="0" applyNumberFormat="1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vertical="top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vertical="top" wrapText="1"/>
    </xf>
    <xf numFmtId="0" fontId="28" fillId="33" borderId="10" xfId="0" applyNumberFormat="1" applyFont="1" applyFill="1" applyBorder="1" applyAlignment="1">
      <alignment horizontal="left" vertical="center" wrapText="1" readingOrder="1"/>
    </xf>
    <xf numFmtId="0" fontId="29" fillId="33" borderId="10" xfId="0" applyNumberFormat="1" applyFont="1" applyFill="1" applyBorder="1" applyAlignment="1">
      <alignment horizontal="left" vertical="center" wrapText="1" readingOrder="1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87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readingOrder="1"/>
    </xf>
    <xf numFmtId="187" fontId="32" fillId="0" borderId="10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wrapText="1"/>
    </xf>
    <xf numFmtId="0" fontId="28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87" fontId="27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 readingOrder="1"/>
    </xf>
    <xf numFmtId="187" fontId="2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9">
      <selection activeCell="H14" sqref="H14"/>
    </sheetView>
  </sheetViews>
  <sheetFormatPr defaultColWidth="9.140625" defaultRowHeight="12.75"/>
  <cols>
    <col min="1" max="5" width="9.140625" style="80" customWidth="1"/>
    <col min="6" max="6" width="44.7109375" style="80" customWidth="1"/>
    <col min="7" max="16384" width="9.140625" style="80" customWidth="1"/>
  </cols>
  <sheetData>
    <row r="1" spans="1:6" ht="22.5" customHeight="1">
      <c r="A1" s="77"/>
      <c r="B1" s="79"/>
      <c r="C1" s="79"/>
      <c r="D1" s="79"/>
      <c r="F1" s="80" t="s">
        <v>408</v>
      </c>
    </row>
    <row r="2" spans="1:6" ht="15" customHeight="1">
      <c r="A2" s="77"/>
      <c r="B2" s="79"/>
      <c r="C2" s="79"/>
      <c r="D2" s="79"/>
      <c r="F2" s="80" t="s">
        <v>1030</v>
      </c>
    </row>
    <row r="3" spans="1:6" ht="16.5" customHeight="1">
      <c r="A3" s="77"/>
      <c r="B3" s="79"/>
      <c r="C3" s="79"/>
      <c r="D3" s="79"/>
      <c r="F3" s="80" t="s">
        <v>1033</v>
      </c>
    </row>
    <row r="4" spans="1:4" ht="15" customHeight="1">
      <c r="A4" s="77"/>
      <c r="B4" s="79"/>
      <c r="C4" s="79"/>
      <c r="D4" s="79"/>
    </row>
    <row r="5" spans="1:4" ht="15" customHeight="1">
      <c r="A5" s="77"/>
      <c r="B5" s="79"/>
      <c r="C5" s="79"/>
      <c r="D5" s="79"/>
    </row>
    <row r="6" spans="1:4" ht="15.75" customHeight="1">
      <c r="A6" s="77"/>
      <c r="B6" s="79"/>
      <c r="C6" s="79"/>
      <c r="D6" s="79"/>
    </row>
    <row r="7" spans="1:4" ht="15.75" customHeight="1">
      <c r="A7" s="77"/>
      <c r="B7" s="79"/>
      <c r="C7" s="79"/>
      <c r="D7" s="79"/>
    </row>
    <row r="8" spans="1:4" ht="15.75" customHeight="1">
      <c r="A8" s="77"/>
      <c r="B8" s="79"/>
      <c r="C8" s="79"/>
      <c r="D8" s="79"/>
    </row>
    <row r="9" spans="1:4" ht="18" customHeight="1">
      <c r="A9" s="77"/>
      <c r="B9" s="79"/>
      <c r="C9" s="79" t="s">
        <v>284</v>
      </c>
      <c r="D9" s="79"/>
    </row>
    <row r="10" spans="1:4" ht="15.75" customHeight="1">
      <c r="A10" s="77"/>
      <c r="B10" s="79"/>
      <c r="C10" s="79"/>
      <c r="D10" s="79"/>
    </row>
    <row r="11" spans="1:6" ht="20.25">
      <c r="A11" s="329" t="s">
        <v>285</v>
      </c>
      <c r="B11" s="329"/>
      <c r="C11" s="329"/>
      <c r="D11" s="329"/>
      <c r="E11" s="329"/>
      <c r="F11" s="329"/>
    </row>
    <row r="12" spans="1:4" ht="12.75">
      <c r="A12" s="78"/>
      <c r="B12" s="79"/>
      <c r="C12" s="79"/>
      <c r="D12" s="79"/>
    </row>
    <row r="13" spans="1:6" ht="22.5">
      <c r="A13" s="330" t="s">
        <v>1029</v>
      </c>
      <c r="B13" s="331"/>
      <c r="C13" s="331"/>
      <c r="D13" s="331"/>
      <c r="E13" s="331"/>
      <c r="F13" s="331"/>
    </row>
    <row r="14" spans="1:4" ht="99.75" customHeight="1">
      <c r="A14" s="78"/>
      <c r="B14" s="79"/>
      <c r="C14" s="79"/>
      <c r="D14" s="79"/>
    </row>
    <row r="15" spans="1:6" ht="33">
      <c r="A15" s="334" t="s">
        <v>1031</v>
      </c>
      <c r="B15" s="334"/>
      <c r="C15" s="334"/>
      <c r="D15" s="334"/>
      <c r="E15" s="334"/>
      <c r="F15" s="334"/>
    </row>
    <row r="16" spans="1:4" ht="45" customHeight="1">
      <c r="A16" s="78"/>
      <c r="B16" s="79"/>
      <c r="C16" s="79"/>
      <c r="D16" s="79"/>
    </row>
    <row r="17" spans="1:4" ht="78.75" customHeight="1">
      <c r="A17" s="78"/>
      <c r="B17" s="79"/>
      <c r="C17" s="79"/>
      <c r="D17" s="79"/>
    </row>
    <row r="18" spans="1:4" ht="18">
      <c r="A18" s="81"/>
      <c r="B18" s="81"/>
      <c r="C18" s="81"/>
      <c r="D18" s="81"/>
    </row>
    <row r="19" spans="1:4" ht="18">
      <c r="A19" s="81"/>
      <c r="B19" s="81"/>
      <c r="C19" s="81"/>
      <c r="D19" s="81"/>
    </row>
    <row r="20" spans="1:4" ht="12.75">
      <c r="A20" s="78"/>
      <c r="B20" s="79"/>
      <c r="C20" s="79"/>
      <c r="D20" s="79"/>
    </row>
    <row r="21" spans="1:6" ht="15.75">
      <c r="A21" s="333" t="s">
        <v>1002</v>
      </c>
      <c r="B21" s="333"/>
      <c r="C21" s="333"/>
      <c r="D21" s="333"/>
      <c r="E21" s="333"/>
      <c r="F21" s="333"/>
    </row>
    <row r="22" spans="1:6" ht="12.75">
      <c r="A22" s="332" t="s">
        <v>352</v>
      </c>
      <c r="B22" s="332"/>
      <c r="C22" s="332"/>
      <c r="D22" s="332"/>
      <c r="E22" s="332"/>
      <c r="F22" s="332"/>
    </row>
    <row r="23" spans="1:4" ht="93" customHeight="1">
      <c r="A23" s="78"/>
      <c r="B23" s="79"/>
      <c r="C23" s="79"/>
      <c r="D23" s="79"/>
    </row>
    <row r="24" spans="1:6" ht="18">
      <c r="A24" s="82" t="s">
        <v>281</v>
      </c>
      <c r="B24" s="83" t="s">
        <v>286</v>
      </c>
      <c r="C24" s="83"/>
      <c r="D24" s="83"/>
      <c r="E24" s="84"/>
      <c r="F24" s="160" t="s">
        <v>283</v>
      </c>
    </row>
    <row r="25" spans="1:2" ht="15.75">
      <c r="A25" s="82" t="s">
        <v>281</v>
      </c>
      <c r="B25" s="85" t="s">
        <v>282</v>
      </c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9448818897637796" right="0.35433070866141736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showGridLines="0" zoomScale="124" zoomScaleNormal="124" zoomScalePageLayoutView="0" workbookViewId="0" topLeftCell="A111">
      <selection activeCell="A1" sqref="A1:F114"/>
    </sheetView>
  </sheetViews>
  <sheetFormatPr defaultColWidth="9.140625" defaultRowHeight="12.75" outlineLevelCol="1"/>
  <cols>
    <col min="1" max="1" width="5.28125" style="34" customWidth="1"/>
    <col min="2" max="2" width="51.421875" style="38" customWidth="1"/>
    <col min="3" max="3" width="9.57421875" style="273" customWidth="1" outlineLevel="1"/>
    <col min="4" max="4" width="10.140625" style="272" customWidth="1"/>
    <col min="5" max="5" width="10.8515625" style="273" customWidth="1"/>
    <col min="6" max="6" width="9.8515625" style="273" customWidth="1"/>
    <col min="7" max="7" width="9.140625" style="36" customWidth="1"/>
    <col min="8" max="8" width="10.57421875" style="36" bestFit="1" customWidth="1"/>
    <col min="9" max="16384" width="9.140625" style="36" customWidth="1"/>
  </cols>
  <sheetData>
    <row r="1" spans="1:6" s="1" customFormat="1" ht="18">
      <c r="A1" s="336" t="s">
        <v>459</v>
      </c>
      <c r="B1" s="336"/>
      <c r="C1" s="336"/>
      <c r="D1" s="336"/>
      <c r="E1" s="336"/>
      <c r="F1" s="336"/>
    </row>
    <row r="2" spans="1:6" s="157" customFormat="1" ht="15.75">
      <c r="A2" s="337" t="s">
        <v>49</v>
      </c>
      <c r="B2" s="337"/>
      <c r="C2" s="337"/>
      <c r="D2" s="337"/>
      <c r="E2" s="337"/>
      <c r="F2" s="337"/>
    </row>
    <row r="3" spans="1:6" s="1" customFormat="1" ht="12.75">
      <c r="A3" s="4"/>
      <c r="B3" s="31"/>
      <c r="C3" s="260"/>
      <c r="D3" s="261"/>
      <c r="E3" s="262"/>
      <c r="F3" s="262"/>
    </row>
    <row r="4" spans="1:6" ht="12.75">
      <c r="A4" s="86"/>
      <c r="B4" s="86"/>
      <c r="C4" s="263"/>
      <c r="D4" s="264"/>
      <c r="E4" s="264"/>
      <c r="F4" s="265" t="s">
        <v>751</v>
      </c>
    </row>
    <row r="5" spans="1:6" ht="12.75">
      <c r="A5" s="339" t="s">
        <v>520</v>
      </c>
      <c r="B5" s="339" t="s">
        <v>990</v>
      </c>
      <c r="C5" s="338" t="s">
        <v>519</v>
      </c>
      <c r="D5" s="338" t="s">
        <v>530</v>
      </c>
      <c r="E5" s="266" t="s">
        <v>453</v>
      </c>
      <c r="F5" s="266"/>
    </row>
    <row r="6" spans="1:8" ht="24">
      <c r="A6" s="339"/>
      <c r="B6" s="339"/>
      <c r="C6" s="338"/>
      <c r="D6" s="338"/>
      <c r="E6" s="166" t="s">
        <v>521</v>
      </c>
      <c r="F6" s="166" t="s">
        <v>522</v>
      </c>
      <c r="H6" s="41"/>
    </row>
    <row r="7" spans="1:6" s="34" customFormat="1" ht="12.75">
      <c r="A7" s="87">
        <v>1</v>
      </c>
      <c r="B7" s="88">
        <v>2</v>
      </c>
      <c r="C7" s="182">
        <v>3</v>
      </c>
      <c r="D7" s="182">
        <v>4</v>
      </c>
      <c r="E7" s="182">
        <v>5</v>
      </c>
      <c r="F7" s="267">
        <v>6</v>
      </c>
    </row>
    <row r="8" spans="1:6" s="35" customFormat="1" ht="23.25" customHeight="1">
      <c r="A8" s="90" t="s">
        <v>747</v>
      </c>
      <c r="B8" s="91" t="s">
        <v>25</v>
      </c>
      <c r="C8" s="267"/>
      <c r="D8" s="159">
        <f>SUM(E8:F8)</f>
        <v>155777.7</v>
      </c>
      <c r="E8" s="159">
        <f>SUM(E9,E51,E72)</f>
        <v>154755.7</v>
      </c>
      <c r="F8" s="159">
        <f>SUM(F9,F51,F72)</f>
        <v>1022</v>
      </c>
    </row>
    <row r="9" spans="1:6" s="37" customFormat="1" ht="14.25" customHeight="1">
      <c r="A9" s="92" t="s">
        <v>748</v>
      </c>
      <c r="B9" s="93" t="s">
        <v>428</v>
      </c>
      <c r="C9" s="268">
        <v>7100</v>
      </c>
      <c r="D9" s="159">
        <f aca="true" t="shared" si="0" ref="D9:D15">SUM(E9:F9)</f>
        <v>89000</v>
      </c>
      <c r="E9" s="159">
        <f>SUM(E10,E13,E15,E41,E45)</f>
        <v>89000</v>
      </c>
      <c r="F9" s="182" t="s">
        <v>756</v>
      </c>
    </row>
    <row r="10" spans="1:6" s="37" customFormat="1" ht="30" customHeight="1">
      <c r="A10" s="92" t="s">
        <v>551</v>
      </c>
      <c r="B10" s="93" t="s">
        <v>419</v>
      </c>
      <c r="C10" s="268">
        <v>7131</v>
      </c>
      <c r="D10" s="159">
        <f t="shared" si="0"/>
        <v>63000</v>
      </c>
      <c r="E10" s="159">
        <f>SUM(E11:E12)</f>
        <v>63000</v>
      </c>
      <c r="F10" s="182" t="s">
        <v>756</v>
      </c>
    </row>
    <row r="11" spans="1:6" ht="27" customHeight="1">
      <c r="A11" s="94" t="s">
        <v>50</v>
      </c>
      <c r="B11" s="305" t="s">
        <v>0</v>
      </c>
      <c r="C11" s="182"/>
      <c r="D11" s="159">
        <f t="shared" si="0"/>
        <v>53000</v>
      </c>
      <c r="E11" s="162">
        <v>53000</v>
      </c>
      <c r="F11" s="182" t="s">
        <v>756</v>
      </c>
    </row>
    <row r="12" spans="1:6" ht="27" customHeight="1">
      <c r="A12" s="94" t="s">
        <v>51</v>
      </c>
      <c r="B12" s="305" t="s">
        <v>1</v>
      </c>
      <c r="C12" s="182"/>
      <c r="D12" s="159">
        <f t="shared" si="0"/>
        <v>10000</v>
      </c>
      <c r="E12" s="162">
        <v>10000</v>
      </c>
      <c r="F12" s="182" t="s">
        <v>756</v>
      </c>
    </row>
    <row r="13" spans="1:6" s="37" customFormat="1" ht="15" customHeight="1">
      <c r="A13" s="92" t="s">
        <v>552</v>
      </c>
      <c r="B13" s="93" t="s">
        <v>420</v>
      </c>
      <c r="C13" s="268">
        <v>7136</v>
      </c>
      <c r="D13" s="159">
        <f t="shared" si="0"/>
        <v>9000</v>
      </c>
      <c r="E13" s="159">
        <f>SUM(E14)</f>
        <v>9000</v>
      </c>
      <c r="F13" s="182" t="s">
        <v>756</v>
      </c>
    </row>
    <row r="14" spans="1:6" ht="12.75">
      <c r="A14" s="94" t="s">
        <v>52</v>
      </c>
      <c r="B14" s="95" t="s">
        <v>2</v>
      </c>
      <c r="C14" s="182"/>
      <c r="D14" s="159">
        <f t="shared" si="0"/>
        <v>9000</v>
      </c>
      <c r="E14" s="162">
        <v>9000</v>
      </c>
      <c r="F14" s="182" t="s">
        <v>756</v>
      </c>
    </row>
    <row r="15" spans="1:6" s="37" customFormat="1" ht="37.5" customHeight="1">
      <c r="A15" s="92" t="s">
        <v>555</v>
      </c>
      <c r="B15" s="93" t="s">
        <v>421</v>
      </c>
      <c r="C15" s="268">
        <v>7145</v>
      </c>
      <c r="D15" s="159">
        <f t="shared" si="0"/>
        <v>17000</v>
      </c>
      <c r="E15" s="159">
        <f>SUM(E16)</f>
        <v>17000</v>
      </c>
      <c r="F15" s="182" t="s">
        <v>756</v>
      </c>
    </row>
    <row r="16" spans="1:6" ht="65.25" customHeight="1">
      <c r="A16" s="94" t="s">
        <v>53</v>
      </c>
      <c r="B16" s="95" t="s">
        <v>999</v>
      </c>
      <c r="C16" s="182">
        <v>7145</v>
      </c>
      <c r="D16" s="162">
        <f>SUM(E16:F16)</f>
        <v>17000</v>
      </c>
      <c r="E16" s="162">
        <f>SUM(E17,E20,E21,E22,E23,E24,E27,E34,E35,E36,E38,E39,E26,E25)</f>
        <v>17000</v>
      </c>
      <c r="F16" s="182" t="s">
        <v>756</v>
      </c>
    </row>
    <row r="17" spans="1:6" s="35" customFormat="1" ht="43.5" customHeight="1">
      <c r="A17" s="94" t="s">
        <v>54</v>
      </c>
      <c r="B17" s="161" t="s">
        <v>287</v>
      </c>
      <c r="C17" s="182"/>
      <c r="D17" s="306">
        <f>SUM(E17:F17)</f>
        <v>200</v>
      </c>
      <c r="E17" s="306">
        <f>SUM(E18:E19)</f>
        <v>200</v>
      </c>
      <c r="F17" s="182" t="s">
        <v>756</v>
      </c>
    </row>
    <row r="18" spans="1:6" s="35" customFormat="1" ht="12.75">
      <c r="A18" s="94" t="s">
        <v>55</v>
      </c>
      <c r="B18" s="96" t="s">
        <v>3</v>
      </c>
      <c r="C18" s="182"/>
      <c r="D18" s="306">
        <f aca="true" t="shared" si="1" ref="D18:D39">SUM(E18:F18)</f>
        <v>200</v>
      </c>
      <c r="E18" s="306">
        <v>200</v>
      </c>
      <c r="F18" s="182" t="s">
        <v>756</v>
      </c>
    </row>
    <row r="19" spans="1:6" s="35" customFormat="1" ht="12.75" customHeight="1">
      <c r="A19" s="94" t="s">
        <v>56</v>
      </c>
      <c r="B19" s="96" t="s">
        <v>4</v>
      </c>
      <c r="C19" s="182"/>
      <c r="D19" s="162">
        <f t="shared" si="1"/>
        <v>0</v>
      </c>
      <c r="E19" s="162">
        <v>0</v>
      </c>
      <c r="F19" s="182" t="s">
        <v>756</v>
      </c>
    </row>
    <row r="20" spans="1:6" s="35" customFormat="1" ht="57" customHeight="1">
      <c r="A20" s="94" t="s">
        <v>57</v>
      </c>
      <c r="B20" s="161" t="s">
        <v>288</v>
      </c>
      <c r="C20" s="182"/>
      <c r="D20" s="162">
        <f t="shared" si="1"/>
        <v>0</v>
      </c>
      <c r="E20" s="162">
        <v>0</v>
      </c>
      <c r="F20" s="182" t="s">
        <v>756</v>
      </c>
    </row>
    <row r="21" spans="1:6" s="35" customFormat="1" ht="24">
      <c r="A21" s="87" t="s">
        <v>58</v>
      </c>
      <c r="B21" s="161" t="s">
        <v>6</v>
      </c>
      <c r="C21" s="182"/>
      <c r="D21" s="162">
        <f t="shared" si="1"/>
        <v>0</v>
      </c>
      <c r="E21" s="162">
        <v>0</v>
      </c>
      <c r="F21" s="182" t="s">
        <v>756</v>
      </c>
    </row>
    <row r="22" spans="1:6" s="35" customFormat="1" ht="50.25" customHeight="1">
      <c r="A22" s="94" t="s">
        <v>59</v>
      </c>
      <c r="B22" s="161" t="s">
        <v>289</v>
      </c>
      <c r="C22" s="182"/>
      <c r="D22" s="162">
        <f>SUM(E22:F22)</f>
        <v>4200</v>
      </c>
      <c r="E22" s="162">
        <v>4200</v>
      </c>
      <c r="F22" s="182" t="s">
        <v>756</v>
      </c>
    </row>
    <row r="23" spans="1:6" s="35" customFormat="1" ht="21.75" customHeight="1">
      <c r="A23" s="94" t="s">
        <v>60</v>
      </c>
      <c r="B23" s="161" t="s">
        <v>290</v>
      </c>
      <c r="C23" s="182"/>
      <c r="D23" s="162">
        <f t="shared" si="1"/>
        <v>50</v>
      </c>
      <c r="E23" s="162">
        <v>50</v>
      </c>
      <c r="F23" s="182" t="s">
        <v>756</v>
      </c>
    </row>
    <row r="24" spans="1:6" s="35" customFormat="1" ht="46.5" customHeight="1">
      <c r="A24" s="94" t="s">
        <v>61</v>
      </c>
      <c r="B24" s="161" t="s">
        <v>296</v>
      </c>
      <c r="C24" s="182"/>
      <c r="D24" s="162">
        <f t="shared" si="1"/>
        <v>150</v>
      </c>
      <c r="E24" s="162">
        <v>150</v>
      </c>
      <c r="F24" s="182" t="s">
        <v>756</v>
      </c>
    </row>
    <row r="25" spans="1:6" s="35" customFormat="1" ht="42.75" customHeight="1">
      <c r="A25" s="87" t="s">
        <v>62</v>
      </c>
      <c r="B25" s="161" t="s">
        <v>991</v>
      </c>
      <c r="C25" s="182"/>
      <c r="D25" s="162">
        <f>SUM(E25:F25)</f>
        <v>6400</v>
      </c>
      <c r="E25" s="162">
        <v>6400</v>
      </c>
      <c r="F25" s="182" t="s">
        <v>756</v>
      </c>
    </row>
    <row r="26" spans="1:6" s="35" customFormat="1" ht="33.75" customHeight="1">
      <c r="A26" s="87" t="s">
        <v>63</v>
      </c>
      <c r="B26" s="161" t="s">
        <v>992</v>
      </c>
      <c r="C26" s="182"/>
      <c r="D26" s="162">
        <v>0</v>
      </c>
      <c r="E26" s="162">
        <v>0</v>
      </c>
      <c r="F26" s="182"/>
    </row>
    <row r="27" spans="1:6" s="35" customFormat="1" ht="25.5" customHeight="1">
      <c r="A27" s="87" t="s">
        <v>64</v>
      </c>
      <c r="B27" s="161" t="s">
        <v>993</v>
      </c>
      <c r="C27" s="182"/>
      <c r="D27" s="162">
        <f>SUM(E27:F27)</f>
        <v>4000</v>
      </c>
      <c r="E27" s="162">
        <v>4000</v>
      </c>
      <c r="F27" s="182" t="s">
        <v>756</v>
      </c>
    </row>
    <row r="28" spans="1:6" s="35" customFormat="1" ht="12.75" hidden="1">
      <c r="A28" s="94"/>
      <c r="B28" s="96" t="s">
        <v>577</v>
      </c>
      <c r="C28" s="182"/>
      <c r="D28" s="162"/>
      <c r="E28" s="162"/>
      <c r="F28" s="182"/>
    </row>
    <row r="29" spans="1:6" s="35" customFormat="1" ht="12.75" hidden="1">
      <c r="A29" s="94"/>
      <c r="B29" s="96" t="s">
        <v>578</v>
      </c>
      <c r="C29" s="182"/>
      <c r="D29" s="162"/>
      <c r="E29" s="162"/>
      <c r="F29" s="182"/>
    </row>
    <row r="30" spans="1:6" s="35" customFormat="1" ht="12.75" hidden="1">
      <c r="A30" s="94"/>
      <c r="B30" s="96" t="s">
        <v>579</v>
      </c>
      <c r="C30" s="182"/>
      <c r="D30" s="162"/>
      <c r="E30" s="162"/>
      <c r="F30" s="182"/>
    </row>
    <row r="31" spans="1:6" s="35" customFormat="1" ht="12.75" hidden="1">
      <c r="A31" s="94"/>
      <c r="B31" s="96" t="s">
        <v>580</v>
      </c>
      <c r="C31" s="182"/>
      <c r="D31" s="162"/>
      <c r="E31" s="162"/>
      <c r="F31" s="182"/>
    </row>
    <row r="32" spans="1:6" s="35" customFormat="1" ht="12.75" hidden="1">
      <c r="A32" s="94"/>
      <c r="B32" s="96" t="s">
        <v>581</v>
      </c>
      <c r="C32" s="182"/>
      <c r="D32" s="162"/>
      <c r="E32" s="162"/>
      <c r="F32" s="182"/>
    </row>
    <row r="33" spans="1:6" s="35" customFormat="1" ht="12.75" hidden="1">
      <c r="A33" s="94"/>
      <c r="B33" s="96" t="s">
        <v>582</v>
      </c>
      <c r="C33" s="182"/>
      <c r="D33" s="162"/>
      <c r="E33" s="162"/>
      <c r="F33" s="182"/>
    </row>
    <row r="34" spans="1:6" s="35" customFormat="1" ht="19.5" customHeight="1">
      <c r="A34" s="87" t="s">
        <v>65</v>
      </c>
      <c r="B34" s="161" t="s">
        <v>994</v>
      </c>
      <c r="C34" s="182"/>
      <c r="D34" s="162">
        <f t="shared" si="1"/>
        <v>0</v>
      </c>
      <c r="E34" s="162">
        <v>0</v>
      </c>
      <c r="F34" s="182" t="s">
        <v>756</v>
      </c>
    </row>
    <row r="35" spans="1:6" s="35" customFormat="1" ht="36">
      <c r="A35" s="87" t="s">
        <v>66</v>
      </c>
      <c r="B35" s="161" t="s">
        <v>995</v>
      </c>
      <c r="C35" s="182"/>
      <c r="D35" s="162">
        <f t="shared" si="1"/>
        <v>0</v>
      </c>
      <c r="E35" s="162">
        <v>0</v>
      </c>
      <c r="F35" s="182" t="s">
        <v>756</v>
      </c>
    </row>
    <row r="36" spans="1:6" s="35" customFormat="1" ht="22.5" customHeight="1">
      <c r="A36" s="87" t="s">
        <v>446</v>
      </c>
      <c r="B36" s="161" t="s">
        <v>659</v>
      </c>
      <c r="C36" s="182"/>
      <c r="D36" s="162">
        <f t="shared" si="1"/>
        <v>0</v>
      </c>
      <c r="E36" s="162">
        <v>0</v>
      </c>
      <c r="F36" s="182" t="s">
        <v>756</v>
      </c>
    </row>
    <row r="37" spans="1:6" s="35" customFormat="1" ht="10.5" customHeight="1">
      <c r="A37" s="87" t="s">
        <v>291</v>
      </c>
      <c r="B37" s="161" t="s">
        <v>294</v>
      </c>
      <c r="C37" s="182"/>
      <c r="D37" s="162"/>
      <c r="E37" s="162"/>
      <c r="F37" s="182"/>
    </row>
    <row r="38" spans="1:6" s="35" customFormat="1" ht="25.5" customHeight="1">
      <c r="A38" s="87" t="s">
        <v>292</v>
      </c>
      <c r="B38" s="161" t="s">
        <v>996</v>
      </c>
      <c r="C38" s="182"/>
      <c r="D38" s="162">
        <f t="shared" si="1"/>
        <v>0</v>
      </c>
      <c r="E38" s="162">
        <v>0</v>
      </c>
      <c r="F38" s="182" t="s">
        <v>756</v>
      </c>
    </row>
    <row r="39" spans="1:6" s="35" customFormat="1" ht="24" customHeight="1">
      <c r="A39" s="87" t="s">
        <v>293</v>
      </c>
      <c r="B39" s="161" t="s">
        <v>997</v>
      </c>
      <c r="C39" s="182"/>
      <c r="D39" s="162">
        <f t="shared" si="1"/>
        <v>2000</v>
      </c>
      <c r="E39" s="162">
        <v>2000</v>
      </c>
      <c r="F39" s="182" t="s">
        <v>756</v>
      </c>
    </row>
    <row r="40" spans="1:6" s="35" customFormat="1" ht="21" customHeight="1">
      <c r="A40" s="87" t="s">
        <v>295</v>
      </c>
      <c r="B40" s="161" t="s">
        <v>998</v>
      </c>
      <c r="C40" s="182"/>
      <c r="D40" s="303"/>
      <c r="E40" s="303"/>
      <c r="F40" s="182"/>
    </row>
    <row r="41" spans="1:6" s="37" customFormat="1" ht="41.25" customHeight="1">
      <c r="A41" s="92" t="s">
        <v>67</v>
      </c>
      <c r="B41" s="93" t="s">
        <v>958</v>
      </c>
      <c r="C41" s="268">
        <v>7146</v>
      </c>
      <c r="D41" s="162">
        <f>SUM(E41:F41)</f>
        <v>0</v>
      </c>
      <c r="E41" s="159">
        <f>SUM(E42)</f>
        <v>0</v>
      </c>
      <c r="F41" s="182" t="s">
        <v>756</v>
      </c>
    </row>
    <row r="42" spans="1:6" ht="14.25" customHeight="1">
      <c r="A42" s="94" t="s">
        <v>68</v>
      </c>
      <c r="B42" s="95" t="s">
        <v>429</v>
      </c>
      <c r="C42" s="182"/>
      <c r="D42" s="162">
        <f>SUM(E42:F42)</f>
        <v>0</v>
      </c>
      <c r="E42" s="162">
        <f>SUM(E43:E44)</f>
        <v>0</v>
      </c>
      <c r="F42" s="182" t="s">
        <v>756</v>
      </c>
    </row>
    <row r="43" spans="1:6" s="35" customFormat="1" ht="51.75" customHeight="1">
      <c r="A43" s="94" t="s">
        <v>69</v>
      </c>
      <c r="B43" s="161" t="s">
        <v>7</v>
      </c>
      <c r="C43" s="182"/>
      <c r="D43" s="162">
        <f>SUM(E43:F43)</f>
        <v>0</v>
      </c>
      <c r="E43" s="162">
        <v>0</v>
      </c>
      <c r="F43" s="182" t="s">
        <v>756</v>
      </c>
    </row>
    <row r="44" spans="1:6" s="35" customFormat="1" ht="52.5" customHeight="1">
      <c r="A44" s="87" t="s">
        <v>70</v>
      </c>
      <c r="B44" s="161" t="s">
        <v>422</v>
      </c>
      <c r="C44" s="182"/>
      <c r="D44" s="162">
        <f>SUM(E44:F44)</f>
        <v>0</v>
      </c>
      <c r="E44" s="162">
        <v>0</v>
      </c>
      <c r="F44" s="182" t="s">
        <v>756</v>
      </c>
    </row>
    <row r="45" spans="1:6" s="37" customFormat="1" ht="14.25" customHeight="1">
      <c r="A45" s="92" t="s">
        <v>71</v>
      </c>
      <c r="B45" s="93" t="s">
        <v>430</v>
      </c>
      <c r="C45" s="268">
        <v>7161</v>
      </c>
      <c r="D45" s="159">
        <f aca="true" t="shared" si="2" ref="D45:D98">SUM(E45:F45)</f>
        <v>0</v>
      </c>
      <c r="E45" s="159">
        <f>SUM(E46+E50)</f>
        <v>0</v>
      </c>
      <c r="F45" s="182" t="s">
        <v>756</v>
      </c>
    </row>
    <row r="46" spans="1:6" ht="30" customHeight="1">
      <c r="A46" s="94" t="s">
        <v>72</v>
      </c>
      <c r="B46" s="305" t="s">
        <v>431</v>
      </c>
      <c r="C46" s="182"/>
      <c r="D46" s="159">
        <f t="shared" si="2"/>
        <v>0</v>
      </c>
      <c r="E46" s="162">
        <f>SUM(E47:E49)</f>
        <v>0</v>
      </c>
      <c r="F46" s="182" t="s">
        <v>756</v>
      </c>
    </row>
    <row r="47" spans="1:6" s="35" customFormat="1" ht="12.75">
      <c r="A47" s="97" t="s">
        <v>73</v>
      </c>
      <c r="B47" s="161" t="s">
        <v>8</v>
      </c>
      <c r="C47" s="182"/>
      <c r="D47" s="159">
        <f t="shared" si="2"/>
        <v>0</v>
      </c>
      <c r="E47" s="162"/>
      <c r="F47" s="182" t="s">
        <v>756</v>
      </c>
    </row>
    <row r="48" spans="1:6" s="35" customFormat="1" ht="12.75">
      <c r="A48" s="97" t="s">
        <v>74</v>
      </c>
      <c r="B48" s="161" t="s">
        <v>9</v>
      </c>
      <c r="C48" s="182"/>
      <c r="D48" s="159">
        <f t="shared" si="2"/>
        <v>0</v>
      </c>
      <c r="E48" s="162"/>
      <c r="F48" s="182" t="s">
        <v>756</v>
      </c>
    </row>
    <row r="49" spans="1:6" s="35" customFormat="1" ht="12" customHeight="1">
      <c r="A49" s="97" t="s">
        <v>75</v>
      </c>
      <c r="B49" s="161" t="s">
        <v>660</v>
      </c>
      <c r="C49" s="182"/>
      <c r="D49" s="159">
        <f t="shared" si="2"/>
        <v>0</v>
      </c>
      <c r="E49" s="162"/>
      <c r="F49" s="182" t="s">
        <v>756</v>
      </c>
    </row>
    <row r="50" spans="1:6" s="35" customFormat="1" ht="52.5" customHeight="1">
      <c r="A50" s="97" t="s">
        <v>819</v>
      </c>
      <c r="B50" s="161" t="s">
        <v>156</v>
      </c>
      <c r="C50" s="182"/>
      <c r="D50" s="162">
        <f t="shared" si="2"/>
        <v>0</v>
      </c>
      <c r="E50" s="162"/>
      <c r="F50" s="182" t="s">
        <v>756</v>
      </c>
    </row>
    <row r="51" spans="1:6" s="37" customFormat="1" ht="13.5" customHeight="1">
      <c r="A51" s="92" t="s">
        <v>749</v>
      </c>
      <c r="B51" s="93" t="s">
        <v>432</v>
      </c>
      <c r="C51" s="268">
        <v>7300</v>
      </c>
      <c r="D51" s="162">
        <f t="shared" si="2"/>
        <v>12059.900000000001</v>
      </c>
      <c r="E51" s="159">
        <f>SUM(E52+E56+E60)</f>
        <v>11037.900000000001</v>
      </c>
      <c r="F51" s="159">
        <f>SUM(F54+F58+F68)</f>
        <v>1022</v>
      </c>
    </row>
    <row r="52" spans="1:6" s="37" customFormat="1" ht="27.75" customHeight="1">
      <c r="A52" s="92" t="s">
        <v>558</v>
      </c>
      <c r="B52" s="93" t="s">
        <v>765</v>
      </c>
      <c r="C52" s="268">
        <v>7311</v>
      </c>
      <c r="D52" s="162">
        <f t="shared" si="2"/>
        <v>0</v>
      </c>
      <c r="E52" s="159">
        <f>SUM(E53)</f>
        <v>0</v>
      </c>
      <c r="F52" s="182" t="s">
        <v>756</v>
      </c>
    </row>
    <row r="53" spans="1:6" ht="43.5" customHeight="1">
      <c r="A53" s="94" t="s">
        <v>76</v>
      </c>
      <c r="B53" s="305" t="s">
        <v>439</v>
      </c>
      <c r="C53" s="269"/>
      <c r="D53" s="162">
        <f t="shared" si="2"/>
        <v>0</v>
      </c>
      <c r="E53" s="162">
        <v>0</v>
      </c>
      <c r="F53" s="182" t="s">
        <v>756</v>
      </c>
    </row>
    <row r="54" spans="1:6" s="37" customFormat="1" ht="27.75" customHeight="1">
      <c r="A54" s="98" t="s">
        <v>559</v>
      </c>
      <c r="B54" s="93" t="s">
        <v>423</v>
      </c>
      <c r="C54" s="270">
        <v>7312</v>
      </c>
      <c r="D54" s="162">
        <f t="shared" si="2"/>
        <v>0</v>
      </c>
      <c r="E54" s="182" t="s">
        <v>756</v>
      </c>
      <c r="F54" s="162">
        <f>SUM(F55)</f>
        <v>0</v>
      </c>
    </row>
    <row r="55" spans="1:6" ht="40.5" customHeight="1">
      <c r="A55" s="87" t="s">
        <v>560</v>
      </c>
      <c r="B55" s="305" t="s">
        <v>440</v>
      </c>
      <c r="C55" s="269"/>
      <c r="D55" s="162">
        <f t="shared" si="2"/>
        <v>0</v>
      </c>
      <c r="E55" s="182" t="s">
        <v>756</v>
      </c>
      <c r="F55" s="162"/>
    </row>
    <row r="56" spans="1:6" s="37" customFormat="1" ht="38.25">
      <c r="A56" s="98" t="s">
        <v>77</v>
      </c>
      <c r="B56" s="93" t="s">
        <v>424</v>
      </c>
      <c r="C56" s="270">
        <v>7321</v>
      </c>
      <c r="D56" s="162">
        <f t="shared" si="2"/>
        <v>0</v>
      </c>
      <c r="E56" s="162">
        <f>SUM(E57)</f>
        <v>0</v>
      </c>
      <c r="F56" s="182" t="s">
        <v>756</v>
      </c>
    </row>
    <row r="57" spans="1:6" ht="36.75" customHeight="1">
      <c r="A57" s="94" t="s">
        <v>78</v>
      </c>
      <c r="B57" s="305" t="s">
        <v>10</v>
      </c>
      <c r="C57" s="269"/>
      <c r="D57" s="162">
        <f t="shared" si="2"/>
        <v>0</v>
      </c>
      <c r="E57" s="162"/>
      <c r="F57" s="182" t="s">
        <v>756</v>
      </c>
    </row>
    <row r="58" spans="1:6" s="37" customFormat="1" ht="38.25">
      <c r="A58" s="98" t="s">
        <v>79</v>
      </c>
      <c r="B58" s="93" t="s">
        <v>425</v>
      </c>
      <c r="C58" s="270">
        <v>7322</v>
      </c>
      <c r="D58" s="162">
        <f t="shared" si="2"/>
        <v>0</v>
      </c>
      <c r="E58" s="182" t="s">
        <v>756</v>
      </c>
      <c r="F58" s="162">
        <f>SUM(F59)</f>
        <v>0</v>
      </c>
    </row>
    <row r="59" spans="1:6" ht="36">
      <c r="A59" s="94" t="s">
        <v>80</v>
      </c>
      <c r="B59" s="305" t="s">
        <v>11</v>
      </c>
      <c r="C59" s="269"/>
      <c r="D59" s="162">
        <f t="shared" si="2"/>
        <v>0</v>
      </c>
      <c r="E59" s="182" t="s">
        <v>756</v>
      </c>
      <c r="F59" s="162"/>
    </row>
    <row r="60" spans="1:6" s="37" customFormat="1" ht="51.75" customHeight="1">
      <c r="A60" s="92" t="s">
        <v>81</v>
      </c>
      <c r="B60" s="93" t="s">
        <v>433</v>
      </c>
      <c r="C60" s="268">
        <v>7331</v>
      </c>
      <c r="D60" s="162">
        <f t="shared" si="2"/>
        <v>11037.900000000001</v>
      </c>
      <c r="E60" s="159">
        <f>SUM(E61+E62+E65+E66)</f>
        <v>11037.900000000001</v>
      </c>
      <c r="F60" s="182" t="s">
        <v>756</v>
      </c>
    </row>
    <row r="61" spans="1:6" ht="21.75" customHeight="1">
      <c r="A61" s="94" t="s">
        <v>82</v>
      </c>
      <c r="B61" s="305" t="s">
        <v>12</v>
      </c>
      <c r="C61" s="182"/>
      <c r="D61" s="162">
        <f>SUM(E61:F61)</f>
        <v>9170.7</v>
      </c>
      <c r="E61" s="162">
        <v>9170.7</v>
      </c>
      <c r="F61" s="182" t="s">
        <v>756</v>
      </c>
    </row>
    <row r="62" spans="1:6" ht="12.75">
      <c r="A62" s="94" t="s">
        <v>83</v>
      </c>
      <c r="B62" s="305" t="s">
        <v>426</v>
      </c>
      <c r="C62" s="269"/>
      <c r="D62" s="162">
        <f t="shared" si="2"/>
        <v>0</v>
      </c>
      <c r="E62" s="162">
        <v>0</v>
      </c>
      <c r="F62" s="182" t="s">
        <v>756</v>
      </c>
    </row>
    <row r="63" spans="1:6" ht="36">
      <c r="A63" s="94" t="s">
        <v>84</v>
      </c>
      <c r="B63" s="161" t="s">
        <v>13</v>
      </c>
      <c r="C63" s="182"/>
      <c r="D63" s="162">
        <f t="shared" si="2"/>
        <v>0</v>
      </c>
      <c r="E63" s="162">
        <v>0</v>
      </c>
      <c r="F63" s="182" t="s">
        <v>756</v>
      </c>
    </row>
    <row r="64" spans="1:6" ht="12.75">
      <c r="A64" s="94" t="s">
        <v>85</v>
      </c>
      <c r="B64" s="161" t="s">
        <v>441</v>
      </c>
      <c r="C64" s="182"/>
      <c r="D64" s="162">
        <f t="shared" si="2"/>
        <v>0</v>
      </c>
      <c r="E64" s="162">
        <v>0</v>
      </c>
      <c r="F64" s="182" t="s">
        <v>756</v>
      </c>
    </row>
    <row r="65" spans="1:6" ht="24">
      <c r="A65" s="94" t="s">
        <v>86</v>
      </c>
      <c r="B65" s="305" t="s">
        <v>661</v>
      </c>
      <c r="C65" s="269"/>
      <c r="D65" s="162">
        <f>E65</f>
        <v>1867.2</v>
      </c>
      <c r="E65" s="162">
        <v>1867.2</v>
      </c>
      <c r="F65" s="182" t="s">
        <v>756</v>
      </c>
    </row>
    <row r="66" spans="1:6" ht="24">
      <c r="A66" s="94" t="s">
        <v>87</v>
      </c>
      <c r="B66" s="305" t="s">
        <v>427</v>
      </c>
      <c r="C66" s="269"/>
      <c r="D66" s="162">
        <f t="shared" si="2"/>
        <v>0</v>
      </c>
      <c r="E66" s="162"/>
      <c r="F66" s="182" t="s">
        <v>756</v>
      </c>
    </row>
    <row r="67" spans="1:6" ht="22.5" customHeight="1">
      <c r="A67" s="94" t="s">
        <v>88</v>
      </c>
      <c r="B67" s="161" t="s">
        <v>576</v>
      </c>
      <c r="C67" s="269"/>
      <c r="D67" s="162">
        <f t="shared" si="2"/>
        <v>0</v>
      </c>
      <c r="E67" s="162"/>
      <c r="F67" s="182" t="s">
        <v>756</v>
      </c>
    </row>
    <row r="68" spans="1:6" s="37" customFormat="1" ht="55.5" customHeight="1">
      <c r="A68" s="92" t="s">
        <v>89</v>
      </c>
      <c r="B68" s="93" t="s">
        <v>434</v>
      </c>
      <c r="C68" s="268">
        <v>7332</v>
      </c>
      <c r="D68" s="162">
        <f t="shared" si="2"/>
        <v>1022</v>
      </c>
      <c r="E68" s="182" t="s">
        <v>756</v>
      </c>
      <c r="F68" s="162">
        <f>SUM(F69:F70)</f>
        <v>1022</v>
      </c>
    </row>
    <row r="69" spans="1:6" ht="24">
      <c r="A69" s="94" t="s">
        <v>90</v>
      </c>
      <c r="B69" s="305" t="s">
        <v>42</v>
      </c>
      <c r="C69" s="269"/>
      <c r="D69" s="162">
        <f t="shared" si="2"/>
        <v>1022</v>
      </c>
      <c r="E69" s="182" t="s">
        <v>756</v>
      </c>
      <c r="F69" s="162">
        <v>1022</v>
      </c>
    </row>
    <row r="70" spans="1:6" ht="24" customHeight="1">
      <c r="A70" s="94" t="s">
        <v>91</v>
      </c>
      <c r="B70" s="305" t="s">
        <v>438</v>
      </c>
      <c r="C70" s="269"/>
      <c r="D70" s="162">
        <f t="shared" si="2"/>
        <v>0</v>
      </c>
      <c r="E70" s="182" t="s">
        <v>756</v>
      </c>
      <c r="F70" s="162"/>
    </row>
    <row r="71" spans="1:6" ht="21" customHeight="1">
      <c r="A71" s="94" t="s">
        <v>92</v>
      </c>
      <c r="B71" s="161" t="s">
        <v>576</v>
      </c>
      <c r="C71" s="269"/>
      <c r="D71" s="162">
        <f t="shared" si="2"/>
        <v>0</v>
      </c>
      <c r="E71" s="182" t="s">
        <v>756</v>
      </c>
      <c r="F71" s="162"/>
    </row>
    <row r="72" spans="1:6" s="37" customFormat="1" ht="13.5" customHeight="1">
      <c r="A72" s="92" t="s">
        <v>750</v>
      </c>
      <c r="B72" s="93" t="s">
        <v>14</v>
      </c>
      <c r="C72" s="268">
        <v>7400</v>
      </c>
      <c r="D72" s="162">
        <f t="shared" si="2"/>
        <v>54717.8</v>
      </c>
      <c r="E72" s="159">
        <f>SUM(E75+E77+E82+E86+E89+E92+E98)</f>
        <v>54717.8</v>
      </c>
      <c r="F72" s="159">
        <f>SUM(F73+F95)</f>
        <v>0</v>
      </c>
    </row>
    <row r="73" spans="1:6" s="37" customFormat="1" ht="12.75">
      <c r="A73" s="92" t="s">
        <v>564</v>
      </c>
      <c r="B73" s="93" t="s">
        <v>225</v>
      </c>
      <c r="C73" s="268">
        <v>7411</v>
      </c>
      <c r="D73" s="162">
        <f t="shared" si="2"/>
        <v>0</v>
      </c>
      <c r="E73" s="182" t="s">
        <v>756</v>
      </c>
      <c r="F73" s="162">
        <f>SUM(F74)</f>
        <v>0</v>
      </c>
    </row>
    <row r="74" spans="1:6" ht="39" customHeight="1">
      <c r="A74" s="94" t="s">
        <v>93</v>
      </c>
      <c r="B74" s="305" t="s">
        <v>924</v>
      </c>
      <c r="C74" s="269"/>
      <c r="D74" s="162">
        <f t="shared" si="2"/>
        <v>0</v>
      </c>
      <c r="E74" s="182" t="s">
        <v>756</v>
      </c>
      <c r="F74" s="162"/>
    </row>
    <row r="75" spans="1:6" s="37" customFormat="1" ht="12.75">
      <c r="A75" s="92" t="s">
        <v>94</v>
      </c>
      <c r="B75" s="93" t="s">
        <v>226</v>
      </c>
      <c r="C75" s="268">
        <v>7412</v>
      </c>
      <c r="D75" s="162">
        <f t="shared" si="2"/>
        <v>0</v>
      </c>
      <c r="E75" s="159">
        <f>SUM(E76)</f>
        <v>0</v>
      </c>
      <c r="F75" s="182" t="s">
        <v>756</v>
      </c>
    </row>
    <row r="76" spans="1:6" ht="24" customHeight="1">
      <c r="A76" s="94" t="s">
        <v>95</v>
      </c>
      <c r="B76" s="305" t="s">
        <v>583</v>
      </c>
      <c r="C76" s="269"/>
      <c r="D76" s="162">
        <f t="shared" si="2"/>
        <v>0</v>
      </c>
      <c r="E76" s="162"/>
      <c r="F76" s="182" t="s">
        <v>756</v>
      </c>
    </row>
    <row r="77" spans="1:6" s="37" customFormat="1" ht="14.25" customHeight="1">
      <c r="A77" s="92" t="s">
        <v>96</v>
      </c>
      <c r="B77" s="93" t="s">
        <v>227</v>
      </c>
      <c r="C77" s="268">
        <v>7415</v>
      </c>
      <c r="D77" s="162">
        <f>SUM(E77:F77)</f>
        <v>7660.4</v>
      </c>
      <c r="E77" s="159">
        <f>SUM(E78:E81)</f>
        <v>7660.4</v>
      </c>
      <c r="F77" s="182" t="s">
        <v>756</v>
      </c>
    </row>
    <row r="78" spans="1:6" ht="21.75" customHeight="1">
      <c r="A78" s="94" t="s">
        <v>97</v>
      </c>
      <c r="B78" s="305" t="s">
        <v>442</v>
      </c>
      <c r="C78" s="269"/>
      <c r="D78" s="162">
        <f>SUM(E78:F78)</f>
        <v>6905.2</v>
      </c>
      <c r="E78" s="162">
        <v>6905.2</v>
      </c>
      <c r="F78" s="182" t="s">
        <v>756</v>
      </c>
    </row>
    <row r="79" spans="1:6" ht="24" customHeight="1">
      <c r="A79" s="94" t="s">
        <v>98</v>
      </c>
      <c r="B79" s="305" t="s">
        <v>443</v>
      </c>
      <c r="C79" s="269"/>
      <c r="D79" s="162">
        <f t="shared" si="2"/>
        <v>0</v>
      </c>
      <c r="E79" s="162"/>
      <c r="F79" s="182" t="s">
        <v>756</v>
      </c>
    </row>
    <row r="80" spans="1:6" ht="36">
      <c r="A80" s="94" t="s">
        <v>99</v>
      </c>
      <c r="B80" s="305" t="s">
        <v>43</v>
      </c>
      <c r="C80" s="269"/>
      <c r="D80" s="162">
        <f t="shared" si="2"/>
        <v>0</v>
      </c>
      <c r="E80" s="162"/>
      <c r="F80" s="182" t="s">
        <v>756</v>
      </c>
    </row>
    <row r="81" spans="1:6" ht="12.75">
      <c r="A81" s="87" t="s">
        <v>925</v>
      </c>
      <c r="B81" s="95" t="s">
        <v>44</v>
      </c>
      <c r="C81" s="269"/>
      <c r="D81" s="162">
        <f t="shared" si="2"/>
        <v>755.2</v>
      </c>
      <c r="E81" s="162">
        <v>755.2</v>
      </c>
      <c r="F81" s="182" t="s">
        <v>756</v>
      </c>
    </row>
    <row r="82" spans="1:6" s="37" customFormat="1" ht="38.25" customHeight="1">
      <c r="A82" s="92" t="s">
        <v>926</v>
      </c>
      <c r="B82" s="93" t="s">
        <v>435</v>
      </c>
      <c r="C82" s="268">
        <v>7421</v>
      </c>
      <c r="D82" s="162">
        <f t="shared" si="2"/>
        <v>0</v>
      </c>
      <c r="E82" s="159">
        <f>SUM(E83:E85)</f>
        <v>0</v>
      </c>
      <c r="F82" s="182" t="s">
        <v>756</v>
      </c>
    </row>
    <row r="83" spans="1:6" ht="52.5" customHeight="1">
      <c r="A83" s="94" t="s">
        <v>927</v>
      </c>
      <c r="B83" s="305" t="s">
        <v>15</v>
      </c>
      <c r="C83" s="269"/>
      <c r="D83" s="162">
        <f t="shared" si="2"/>
        <v>0</v>
      </c>
      <c r="E83" s="162">
        <v>0</v>
      </c>
      <c r="F83" s="182" t="s">
        <v>756</v>
      </c>
    </row>
    <row r="84" spans="1:6" s="37" customFormat="1" ht="31.5" customHeight="1">
      <c r="A84" s="94" t="s">
        <v>662</v>
      </c>
      <c r="B84" s="305" t="s">
        <v>444</v>
      </c>
      <c r="C84" s="182"/>
      <c r="D84" s="162">
        <f t="shared" si="2"/>
        <v>0</v>
      </c>
      <c r="E84" s="162">
        <v>0</v>
      </c>
      <c r="F84" s="182" t="s">
        <v>756</v>
      </c>
    </row>
    <row r="85" spans="1:6" s="37" customFormat="1" ht="33" customHeight="1">
      <c r="A85" s="87" t="s">
        <v>16</v>
      </c>
      <c r="B85" s="305" t="s">
        <v>445</v>
      </c>
      <c r="C85" s="182"/>
      <c r="D85" s="162">
        <f t="shared" si="2"/>
        <v>0</v>
      </c>
      <c r="E85" s="162">
        <v>0</v>
      </c>
      <c r="F85" s="182"/>
    </row>
    <row r="86" spans="1:6" s="37" customFormat="1" ht="14.25" customHeight="1">
      <c r="A86" s="92" t="s">
        <v>100</v>
      </c>
      <c r="B86" s="93" t="s">
        <v>17</v>
      </c>
      <c r="C86" s="268">
        <v>7422</v>
      </c>
      <c r="D86" s="162">
        <f t="shared" si="2"/>
        <v>31757.4</v>
      </c>
      <c r="E86" s="159">
        <f>SUM(E87:E88)</f>
        <v>31757.4</v>
      </c>
      <c r="F86" s="182" t="s">
        <v>756</v>
      </c>
    </row>
    <row r="87" spans="1:7" s="37" customFormat="1" ht="12.75">
      <c r="A87" s="94" t="s">
        <v>101</v>
      </c>
      <c r="B87" s="305" t="s">
        <v>45</v>
      </c>
      <c r="C87" s="271"/>
      <c r="D87" s="162">
        <f t="shared" si="2"/>
        <v>24757.4</v>
      </c>
      <c r="E87" s="162">
        <v>24757.4</v>
      </c>
      <c r="F87" s="182" t="s">
        <v>756</v>
      </c>
      <c r="G87" s="40"/>
    </row>
    <row r="88" spans="1:7" ht="27" customHeight="1">
      <c r="A88" s="94" t="s">
        <v>102</v>
      </c>
      <c r="B88" s="305" t="s">
        <v>46</v>
      </c>
      <c r="C88" s="182"/>
      <c r="D88" s="162">
        <f>SUM(E88:F88)</f>
        <v>7000</v>
      </c>
      <c r="E88" s="162">
        <v>7000</v>
      </c>
      <c r="F88" s="182" t="s">
        <v>756</v>
      </c>
      <c r="G88" s="35"/>
    </row>
    <row r="89" spans="1:6" s="37" customFormat="1" ht="15" customHeight="1">
      <c r="A89" s="92" t="s">
        <v>103</v>
      </c>
      <c r="B89" s="93" t="s">
        <v>436</v>
      </c>
      <c r="C89" s="268">
        <v>7431</v>
      </c>
      <c r="D89" s="162">
        <f>SUM(E89:F89)</f>
        <v>300</v>
      </c>
      <c r="E89" s="159">
        <f>SUM(E90:E91)</f>
        <v>300</v>
      </c>
      <c r="F89" s="182" t="s">
        <v>756</v>
      </c>
    </row>
    <row r="90" spans="1:6" ht="36.75" customHeight="1">
      <c r="A90" s="94" t="s">
        <v>104</v>
      </c>
      <c r="B90" s="305" t="s">
        <v>762</v>
      </c>
      <c r="C90" s="269"/>
      <c r="D90" s="162">
        <f t="shared" si="2"/>
        <v>300</v>
      </c>
      <c r="E90" s="162">
        <v>300</v>
      </c>
      <c r="F90" s="182" t="s">
        <v>756</v>
      </c>
    </row>
    <row r="91" spans="1:6" s="37" customFormat="1" ht="21" customHeight="1">
      <c r="A91" s="94" t="s">
        <v>105</v>
      </c>
      <c r="B91" s="305" t="s">
        <v>663</v>
      </c>
      <c r="C91" s="269"/>
      <c r="D91" s="162">
        <f t="shared" si="2"/>
        <v>0</v>
      </c>
      <c r="E91" s="162"/>
      <c r="F91" s="182" t="s">
        <v>756</v>
      </c>
    </row>
    <row r="92" spans="1:6" s="37" customFormat="1" ht="14.25" customHeight="1">
      <c r="A92" s="92" t="s">
        <v>106</v>
      </c>
      <c r="B92" s="93" t="s">
        <v>166</v>
      </c>
      <c r="C92" s="268">
        <v>7441</v>
      </c>
      <c r="D92" s="162">
        <f t="shared" si="2"/>
        <v>0</v>
      </c>
      <c r="E92" s="162">
        <f>SUM(E93:E94)</f>
        <v>0</v>
      </c>
      <c r="F92" s="182" t="s">
        <v>756</v>
      </c>
    </row>
    <row r="93" spans="1:6" s="37" customFormat="1" ht="72">
      <c r="A93" s="87" t="s">
        <v>107</v>
      </c>
      <c r="B93" s="305" t="s">
        <v>19</v>
      </c>
      <c r="C93" s="269"/>
      <c r="D93" s="162">
        <f t="shared" si="2"/>
        <v>0</v>
      </c>
      <c r="E93" s="162"/>
      <c r="F93" s="182" t="s">
        <v>756</v>
      </c>
    </row>
    <row r="94" spans="1:6" s="37" customFormat="1" ht="72">
      <c r="A94" s="87" t="s">
        <v>766</v>
      </c>
      <c r="B94" s="305" t="s">
        <v>18</v>
      </c>
      <c r="C94" s="269"/>
      <c r="D94" s="162">
        <f t="shared" si="2"/>
        <v>0</v>
      </c>
      <c r="E94" s="162"/>
      <c r="F94" s="182" t="s">
        <v>756</v>
      </c>
    </row>
    <row r="95" spans="1:6" s="37" customFormat="1" ht="26.25" customHeight="1">
      <c r="A95" s="92" t="s">
        <v>108</v>
      </c>
      <c r="B95" s="93" t="s">
        <v>20</v>
      </c>
      <c r="C95" s="268">
        <v>7442</v>
      </c>
      <c r="D95" s="162">
        <f t="shared" si="2"/>
        <v>0</v>
      </c>
      <c r="E95" s="182" t="s">
        <v>756</v>
      </c>
      <c r="F95" s="162">
        <f>SUM(F96:F97)</f>
        <v>0</v>
      </c>
    </row>
    <row r="96" spans="1:6" ht="63.75" customHeight="1">
      <c r="A96" s="94" t="s">
        <v>109</v>
      </c>
      <c r="B96" s="305" t="s">
        <v>21</v>
      </c>
      <c r="C96" s="269"/>
      <c r="D96" s="162">
        <f t="shared" si="2"/>
        <v>0</v>
      </c>
      <c r="E96" s="182" t="s">
        <v>756</v>
      </c>
      <c r="F96" s="162"/>
    </row>
    <row r="97" spans="1:6" s="37" customFormat="1" ht="64.5" customHeight="1">
      <c r="A97" s="94" t="s">
        <v>110</v>
      </c>
      <c r="B97" s="305" t="s">
        <v>22</v>
      </c>
      <c r="C97" s="269"/>
      <c r="D97" s="162">
        <f>SUM(E97:F97)</f>
        <v>0</v>
      </c>
      <c r="E97" s="182" t="s">
        <v>756</v>
      </c>
      <c r="F97" s="162"/>
    </row>
    <row r="98" spans="1:6" s="37" customFormat="1" ht="13.5" customHeight="1">
      <c r="A98" s="94" t="s">
        <v>664</v>
      </c>
      <c r="B98" s="93" t="s">
        <v>437</v>
      </c>
      <c r="C98" s="268">
        <v>7451</v>
      </c>
      <c r="D98" s="306">
        <f t="shared" si="2"/>
        <v>15000</v>
      </c>
      <c r="E98" s="162">
        <f>SUM(E99:E101)</f>
        <v>15000</v>
      </c>
      <c r="F98" s="162">
        <f>SUM(F99:F101)</f>
        <v>0</v>
      </c>
    </row>
    <row r="99" spans="1:6" ht="15.75" customHeight="1">
      <c r="A99" s="94" t="s">
        <v>665</v>
      </c>
      <c r="B99" s="305" t="s">
        <v>47</v>
      </c>
      <c r="C99" s="269"/>
      <c r="D99" s="162">
        <f>SUM(E99:F99)</f>
        <v>0</v>
      </c>
      <c r="E99" s="182" t="s">
        <v>756</v>
      </c>
      <c r="F99" s="162"/>
    </row>
    <row r="100" spans="1:6" ht="24">
      <c r="A100" s="94" t="s">
        <v>666</v>
      </c>
      <c r="B100" s="305" t="s">
        <v>48</v>
      </c>
      <c r="C100" s="269"/>
      <c r="D100" s="162">
        <f>SUM(E100:F100)</f>
        <v>0</v>
      </c>
      <c r="E100" s="182" t="s">
        <v>756</v>
      </c>
      <c r="F100" s="162"/>
    </row>
    <row r="101" spans="1:7" ht="21.75" customHeight="1">
      <c r="A101" s="94" t="s">
        <v>667</v>
      </c>
      <c r="B101" s="305" t="s">
        <v>23</v>
      </c>
      <c r="C101" s="269"/>
      <c r="D101" s="162">
        <f>SUM(E101:F101)</f>
        <v>15000</v>
      </c>
      <c r="E101" s="162">
        <v>15000</v>
      </c>
      <c r="F101" s="162"/>
      <c r="G101" s="35"/>
    </row>
    <row r="102" spans="3:6" ht="12.75">
      <c r="C102" s="272"/>
      <c r="E102" s="272"/>
      <c r="F102" s="272"/>
    </row>
    <row r="103" spans="3:6" ht="17.25" customHeight="1">
      <c r="C103" s="272"/>
      <c r="E103" s="272"/>
      <c r="F103" s="272"/>
    </row>
    <row r="104" spans="1:6" ht="12.75">
      <c r="A104" s="335" t="s">
        <v>24</v>
      </c>
      <c r="B104" s="335"/>
      <c r="C104" s="335"/>
      <c r="D104" s="335"/>
      <c r="E104" s="335"/>
      <c r="F104" s="335"/>
    </row>
    <row r="105" spans="1:6" ht="12.75">
      <c r="A105" s="335" t="s">
        <v>33</v>
      </c>
      <c r="B105" s="335"/>
      <c r="C105" s="335"/>
      <c r="D105" s="335"/>
      <c r="E105" s="335"/>
      <c r="F105" s="335"/>
    </row>
    <row r="106" spans="1:6" ht="12.75">
      <c r="A106" s="335" t="s">
        <v>26</v>
      </c>
      <c r="B106" s="335"/>
      <c r="C106" s="335"/>
      <c r="D106" s="335"/>
      <c r="E106" s="335"/>
      <c r="F106" s="335"/>
    </row>
    <row r="107" spans="1:6" ht="12.75">
      <c r="A107" s="86"/>
      <c r="B107" s="155"/>
      <c r="C107" s="264"/>
      <c r="D107" s="264"/>
      <c r="E107" s="264"/>
      <c r="F107" s="264"/>
    </row>
    <row r="108" spans="1:6" ht="42" customHeight="1">
      <c r="A108" s="340" t="s">
        <v>520</v>
      </c>
      <c r="B108" s="340" t="s">
        <v>990</v>
      </c>
      <c r="C108" s="251" t="s">
        <v>27</v>
      </c>
      <c r="D108" s="251" t="s">
        <v>448</v>
      </c>
      <c r="E108" s="251" t="s">
        <v>28</v>
      </c>
      <c r="F108" s="264"/>
    </row>
    <row r="109" spans="1:6" ht="12.75">
      <c r="A109" s="341"/>
      <c r="B109" s="341"/>
      <c r="C109" s="250">
        <v>1</v>
      </c>
      <c r="D109" s="250">
        <v>2</v>
      </c>
      <c r="E109" s="250">
        <v>3</v>
      </c>
      <c r="F109" s="264"/>
    </row>
    <row r="110" spans="1:6" ht="25.5">
      <c r="A110" s="89">
        <v>1</v>
      </c>
      <c r="B110" s="156" t="s">
        <v>0</v>
      </c>
      <c r="C110" s="162">
        <v>29720</v>
      </c>
      <c r="D110" s="162">
        <v>22940.5</v>
      </c>
      <c r="E110" s="312">
        <v>46220.5</v>
      </c>
      <c r="F110" s="264"/>
    </row>
    <row r="111" spans="1:6" ht="25.5">
      <c r="A111" s="89">
        <v>2</v>
      </c>
      <c r="B111" s="156" t="s">
        <v>29</v>
      </c>
      <c r="C111" s="162">
        <v>10914.9</v>
      </c>
      <c r="D111" s="162">
        <v>10541.5</v>
      </c>
      <c r="E111" s="312">
        <v>9626.6</v>
      </c>
      <c r="F111" s="264"/>
    </row>
    <row r="112" spans="1:6" ht="12.75">
      <c r="A112" s="89">
        <v>3</v>
      </c>
      <c r="B112" s="156" t="s">
        <v>30</v>
      </c>
      <c r="C112" s="162">
        <v>5543.8</v>
      </c>
      <c r="D112" s="162">
        <v>5043.8</v>
      </c>
      <c r="E112" s="312">
        <v>8500</v>
      </c>
      <c r="F112" s="264"/>
    </row>
    <row r="113" spans="1:6" ht="12.75">
      <c r="A113" s="89">
        <v>4</v>
      </c>
      <c r="B113" s="156" t="s">
        <v>31</v>
      </c>
      <c r="C113" s="162">
        <v>0</v>
      </c>
      <c r="D113" s="162">
        <v>0</v>
      </c>
      <c r="E113" s="186">
        <v>6905.2</v>
      </c>
      <c r="F113" s="264"/>
    </row>
    <row r="114" spans="1:6" ht="12.75">
      <c r="A114" s="89">
        <v>5</v>
      </c>
      <c r="B114" s="156" t="s">
        <v>32</v>
      </c>
      <c r="C114" s="162">
        <v>0</v>
      </c>
      <c r="D114" s="162">
        <v>0</v>
      </c>
      <c r="E114" s="312">
        <v>755.2</v>
      </c>
      <c r="F114" s="264"/>
    </row>
    <row r="115" spans="1:6" ht="12.75">
      <c r="A115" s="297"/>
      <c r="B115" s="298"/>
      <c r="C115" s="299"/>
      <c r="D115" s="299"/>
      <c r="E115" s="299"/>
      <c r="F115" s="299"/>
    </row>
    <row r="116" spans="1:6" ht="12.75">
      <c r="A116" s="297"/>
      <c r="B116" s="298"/>
      <c r="C116" s="299"/>
      <c r="D116" s="299"/>
      <c r="E116" s="299"/>
      <c r="F116" s="299"/>
    </row>
    <row r="117" spans="1:6" ht="12.75">
      <c r="A117" s="297"/>
      <c r="B117" s="298"/>
      <c r="C117" s="299"/>
      <c r="D117" s="299"/>
      <c r="E117" s="299"/>
      <c r="F117" s="299"/>
    </row>
    <row r="118" spans="3:6" ht="12.75">
      <c r="C118" s="272"/>
      <c r="E118" s="272"/>
      <c r="F118" s="272"/>
    </row>
    <row r="119" spans="3:6" ht="12.75">
      <c r="C119" s="272"/>
      <c r="E119" s="272"/>
      <c r="F119" s="272"/>
    </row>
    <row r="120" spans="3:6" ht="12.75">
      <c r="C120" s="272"/>
      <c r="E120" s="272"/>
      <c r="F120" s="272"/>
    </row>
    <row r="121" spans="3:6" ht="12.75">
      <c r="C121" s="272"/>
      <c r="E121" s="272"/>
      <c r="F121" s="272"/>
    </row>
    <row r="122" spans="3:6" ht="12.75">
      <c r="C122" s="272"/>
      <c r="E122" s="272"/>
      <c r="F122" s="272"/>
    </row>
    <row r="123" spans="3:6" ht="12.75">
      <c r="C123" s="272"/>
      <c r="E123" s="272"/>
      <c r="F123" s="272"/>
    </row>
    <row r="124" spans="3:6" ht="12.75">
      <c r="C124" s="272"/>
      <c r="E124" s="272"/>
      <c r="F124" s="272"/>
    </row>
    <row r="125" spans="3:6" ht="12.75">
      <c r="C125" s="272"/>
      <c r="E125" s="272"/>
      <c r="F125" s="272"/>
    </row>
    <row r="126" spans="3:6" ht="12.75">
      <c r="C126" s="272"/>
      <c r="E126" s="272"/>
      <c r="F126" s="272"/>
    </row>
    <row r="127" spans="3:6" ht="12.75">
      <c r="C127" s="272"/>
      <c r="E127" s="272"/>
      <c r="F127" s="272"/>
    </row>
    <row r="128" spans="3:6" ht="12.75">
      <c r="C128" s="272"/>
      <c r="E128" s="272"/>
      <c r="F128" s="272"/>
    </row>
    <row r="129" spans="3:6" ht="12.75">
      <c r="C129" s="272"/>
      <c r="E129" s="272"/>
      <c r="F129" s="272"/>
    </row>
    <row r="130" spans="3:6" ht="12.75">
      <c r="C130" s="272"/>
      <c r="E130" s="272"/>
      <c r="F130" s="272"/>
    </row>
    <row r="131" spans="3:6" ht="12.75">
      <c r="C131" s="272"/>
      <c r="E131" s="272"/>
      <c r="F131" s="272"/>
    </row>
    <row r="132" spans="3:6" ht="12.75">
      <c r="C132" s="272"/>
      <c r="E132" s="272"/>
      <c r="F132" s="272"/>
    </row>
    <row r="133" spans="3:6" ht="12.75">
      <c r="C133" s="272"/>
      <c r="E133" s="272"/>
      <c r="F133" s="272"/>
    </row>
    <row r="134" spans="3:6" ht="12.75">
      <c r="C134" s="272"/>
      <c r="E134" s="272"/>
      <c r="F134" s="272"/>
    </row>
    <row r="135" spans="3:6" ht="12.75">
      <c r="C135" s="272"/>
      <c r="E135" s="272"/>
      <c r="F135" s="272"/>
    </row>
    <row r="136" spans="3:6" ht="12.75">
      <c r="C136" s="272"/>
      <c r="E136" s="272"/>
      <c r="F136" s="272"/>
    </row>
    <row r="137" spans="3:6" ht="12.75">
      <c r="C137" s="272"/>
      <c r="E137" s="272"/>
      <c r="F137" s="272"/>
    </row>
    <row r="138" spans="3:6" ht="12.75">
      <c r="C138" s="272"/>
      <c r="E138" s="272"/>
      <c r="F138" s="272"/>
    </row>
    <row r="139" spans="3:6" ht="12.75">
      <c r="C139" s="272"/>
      <c r="E139" s="272"/>
      <c r="F139" s="272"/>
    </row>
    <row r="140" spans="3:6" ht="12.75">
      <c r="C140" s="272"/>
      <c r="E140" s="272"/>
      <c r="F140" s="272"/>
    </row>
    <row r="141" spans="3:6" ht="12.75">
      <c r="C141" s="272"/>
      <c r="E141" s="272"/>
      <c r="F141" s="272"/>
    </row>
    <row r="142" spans="3:6" ht="12.75">
      <c r="C142" s="272"/>
      <c r="E142" s="272"/>
      <c r="F142" s="272"/>
    </row>
    <row r="143" spans="3:6" ht="12.75">
      <c r="C143" s="272"/>
      <c r="E143" s="272"/>
      <c r="F143" s="272"/>
    </row>
    <row r="144" spans="3:6" ht="12.75">
      <c r="C144" s="272"/>
      <c r="E144" s="272"/>
      <c r="F144" s="272"/>
    </row>
    <row r="145" spans="3:6" ht="12.75">
      <c r="C145" s="272"/>
      <c r="E145" s="272"/>
      <c r="F145" s="272"/>
    </row>
    <row r="146" spans="3:6" ht="12.75">
      <c r="C146" s="272"/>
      <c r="E146" s="272"/>
      <c r="F146" s="272"/>
    </row>
    <row r="147" spans="3:6" ht="12.75">
      <c r="C147" s="272"/>
      <c r="E147" s="272"/>
      <c r="F147" s="272"/>
    </row>
    <row r="148" spans="3:6" ht="12.75">
      <c r="C148" s="272"/>
      <c r="E148" s="272"/>
      <c r="F148" s="272"/>
    </row>
    <row r="149" spans="3:6" ht="12.75">
      <c r="C149" s="272"/>
      <c r="E149" s="272"/>
      <c r="F149" s="272"/>
    </row>
    <row r="150" spans="3:6" ht="12.75">
      <c r="C150" s="272"/>
      <c r="E150" s="272"/>
      <c r="F150" s="272"/>
    </row>
    <row r="151" spans="3:6" ht="12.75">
      <c r="C151" s="272"/>
      <c r="E151" s="272"/>
      <c r="F151" s="272"/>
    </row>
    <row r="152" spans="3:6" ht="12.75">
      <c r="C152" s="272"/>
      <c r="E152" s="272"/>
      <c r="F152" s="272"/>
    </row>
    <row r="153" spans="3:6" ht="12.75">
      <c r="C153" s="272"/>
      <c r="E153" s="272"/>
      <c r="F153" s="272"/>
    </row>
    <row r="154" spans="3:6" ht="12.75">
      <c r="C154" s="272"/>
      <c r="E154" s="272"/>
      <c r="F154" s="272"/>
    </row>
    <row r="155" spans="3:6" ht="12.75">
      <c r="C155" s="272"/>
      <c r="E155" s="272"/>
      <c r="F155" s="272"/>
    </row>
    <row r="156" spans="3:6" ht="12.75">
      <c r="C156" s="272"/>
      <c r="E156" s="272"/>
      <c r="F156" s="272"/>
    </row>
    <row r="157" spans="3:6" ht="12.75">
      <c r="C157" s="272"/>
      <c r="E157" s="272"/>
      <c r="F157" s="272"/>
    </row>
    <row r="158" spans="3:6" ht="12.75">
      <c r="C158" s="272"/>
      <c r="E158" s="272"/>
      <c r="F158" s="272"/>
    </row>
    <row r="159" spans="3:6" ht="12.75">
      <c r="C159" s="272"/>
      <c r="E159" s="272"/>
      <c r="F159" s="272"/>
    </row>
    <row r="160" spans="3:6" ht="12.75">
      <c r="C160" s="272"/>
      <c r="E160" s="272"/>
      <c r="F160" s="272"/>
    </row>
    <row r="161" spans="3:6" ht="12.75">
      <c r="C161" s="272"/>
      <c r="E161" s="272"/>
      <c r="F161" s="272"/>
    </row>
    <row r="162" spans="3:6" ht="12.75">
      <c r="C162" s="272"/>
      <c r="E162" s="272"/>
      <c r="F162" s="272"/>
    </row>
    <row r="163" spans="3:6" ht="12.75">
      <c r="C163" s="272"/>
      <c r="E163" s="272"/>
      <c r="F163" s="272"/>
    </row>
    <row r="164" spans="3:6" ht="12.75">
      <c r="C164" s="272"/>
      <c r="E164" s="272"/>
      <c r="F164" s="272"/>
    </row>
    <row r="165" spans="3:6" ht="12.75">
      <c r="C165" s="272"/>
      <c r="E165" s="272"/>
      <c r="F165" s="272"/>
    </row>
    <row r="166" spans="3:6" ht="12.75">
      <c r="C166" s="272"/>
      <c r="E166" s="272"/>
      <c r="F166" s="272"/>
    </row>
    <row r="167" spans="3:6" ht="12.75">
      <c r="C167" s="272"/>
      <c r="E167" s="272"/>
      <c r="F167" s="272"/>
    </row>
    <row r="168" spans="3:6" ht="12.75">
      <c r="C168" s="272"/>
      <c r="E168" s="272"/>
      <c r="F168" s="272"/>
    </row>
    <row r="169" spans="3:6" ht="12.75">
      <c r="C169" s="272"/>
      <c r="E169" s="272"/>
      <c r="F169" s="272"/>
    </row>
    <row r="170" spans="3:6" ht="12.75">
      <c r="C170" s="272"/>
      <c r="E170" s="272"/>
      <c r="F170" s="272"/>
    </row>
    <row r="171" spans="3:6" ht="12.75">
      <c r="C171" s="272"/>
      <c r="E171" s="272"/>
      <c r="F171" s="272"/>
    </row>
    <row r="172" spans="3:6" ht="12.75">
      <c r="C172" s="272"/>
      <c r="E172" s="272"/>
      <c r="F172" s="272"/>
    </row>
    <row r="173" spans="3:6" ht="12.75">
      <c r="C173" s="272"/>
      <c r="E173" s="272"/>
      <c r="F173" s="272"/>
    </row>
    <row r="174" spans="3:6" ht="12.75">
      <c r="C174" s="272"/>
      <c r="E174" s="272"/>
      <c r="F174" s="272"/>
    </row>
  </sheetData>
  <sheetProtection/>
  <mergeCells count="11">
    <mergeCell ref="A108:A109"/>
    <mergeCell ref="B108:B109"/>
    <mergeCell ref="C5:C6"/>
    <mergeCell ref="A5:A6"/>
    <mergeCell ref="A104:F104"/>
    <mergeCell ref="A105:F105"/>
    <mergeCell ref="A106:F106"/>
    <mergeCell ref="A1:F1"/>
    <mergeCell ref="A2:F2"/>
    <mergeCell ref="D5:D6"/>
    <mergeCell ref="B5:B6"/>
  </mergeCells>
  <printOptions/>
  <pageMargins left="0.5511811023622047" right="0.2755905511811024" top="0.35433070866141736" bottom="0.3937007874015748" header="0.15748031496062992" footer="0.15748031496062992"/>
  <pageSetup horizontalDpi="600" verticalDpi="600" orientation="portrait" r:id="rId3"/>
  <headerFooter alignWithMargins="0">
    <oddFooter>&amp;CPage &amp;P&amp;RBudge2018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showGridLines="0" zoomScale="120" zoomScaleNormal="120" zoomScalePageLayoutView="0" workbookViewId="0" topLeftCell="A200">
      <selection activeCell="A1" sqref="A1:I222"/>
    </sheetView>
  </sheetViews>
  <sheetFormatPr defaultColWidth="9.140625" defaultRowHeight="12.75"/>
  <cols>
    <col min="1" max="1" width="5.140625" style="48" customWidth="1"/>
    <col min="2" max="2" width="6.421875" style="118" customWidth="1"/>
    <col min="3" max="3" width="6.28125" style="119" customWidth="1"/>
    <col min="4" max="4" width="5.7109375" style="120" customWidth="1"/>
    <col min="5" max="5" width="42.421875" style="114" customWidth="1"/>
    <col min="6" max="6" width="13.28125" style="47" hidden="1" customWidth="1"/>
    <col min="7" max="7" width="11.57421875" style="200" customWidth="1"/>
    <col min="8" max="8" width="9.7109375" style="200" customWidth="1"/>
    <col min="9" max="9" width="10.00390625" style="200" customWidth="1"/>
    <col min="10" max="10" width="11.57421875" style="200" bestFit="1" customWidth="1"/>
    <col min="11" max="16384" width="9.140625" style="42" customWidth="1"/>
  </cols>
  <sheetData>
    <row r="1" spans="1:9" ht="18">
      <c r="A1" s="345" t="s">
        <v>228</v>
      </c>
      <c r="B1" s="345"/>
      <c r="C1" s="345"/>
      <c r="D1" s="345"/>
      <c r="E1" s="345"/>
      <c r="F1" s="345"/>
      <c r="G1" s="345"/>
      <c r="H1" s="345"/>
      <c r="I1" s="345"/>
    </row>
    <row r="2" spans="1:9" ht="31.5" customHeight="1">
      <c r="A2" s="346" t="s">
        <v>229</v>
      </c>
      <c r="B2" s="346"/>
      <c r="C2" s="346"/>
      <c r="D2" s="346"/>
      <c r="E2" s="346"/>
      <c r="F2" s="346"/>
      <c r="G2" s="346"/>
      <c r="H2" s="346"/>
      <c r="I2" s="346"/>
    </row>
    <row r="3" spans="2:9" ht="15.75">
      <c r="B3" s="44"/>
      <c r="C3" s="45"/>
      <c r="D3" s="45"/>
      <c r="E3" s="46"/>
      <c r="H3" s="347" t="s">
        <v>525</v>
      </c>
      <c r="I3" s="347"/>
    </row>
    <row r="4" spans="1:10" s="99" customFormat="1" ht="15.75">
      <c r="A4" s="348" t="s">
        <v>523</v>
      </c>
      <c r="B4" s="353" t="s">
        <v>163</v>
      </c>
      <c r="C4" s="342" t="s">
        <v>753</v>
      </c>
      <c r="D4" s="342" t="s">
        <v>754</v>
      </c>
      <c r="E4" s="349" t="s">
        <v>524</v>
      </c>
      <c r="F4" s="350" t="s">
        <v>752</v>
      </c>
      <c r="G4" s="351" t="s">
        <v>297</v>
      </c>
      <c r="H4" s="344" t="s">
        <v>630</v>
      </c>
      <c r="I4" s="344"/>
      <c r="J4" s="253"/>
    </row>
    <row r="5" spans="1:10" s="100" customFormat="1" ht="24">
      <c r="A5" s="348"/>
      <c r="B5" s="343"/>
      <c r="C5" s="343"/>
      <c r="D5" s="343"/>
      <c r="E5" s="349"/>
      <c r="F5" s="350"/>
      <c r="G5" s="352"/>
      <c r="H5" s="206" t="s">
        <v>743</v>
      </c>
      <c r="I5" s="206" t="s">
        <v>744</v>
      </c>
      <c r="J5" s="254"/>
    </row>
    <row r="6" spans="1:10" s="101" customFormat="1" ht="15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/>
      <c r="G6" s="207">
        <v>6</v>
      </c>
      <c r="H6" s="207">
        <v>7</v>
      </c>
      <c r="I6" s="207">
        <v>8</v>
      </c>
      <c r="J6" s="255"/>
    </row>
    <row r="7" spans="1:10" s="103" customFormat="1" ht="27" customHeight="1">
      <c r="A7" s="104">
        <v>2000</v>
      </c>
      <c r="B7" s="52" t="s">
        <v>755</v>
      </c>
      <c r="C7" s="53" t="s">
        <v>756</v>
      </c>
      <c r="D7" s="54" t="s">
        <v>756</v>
      </c>
      <c r="E7" s="55" t="s">
        <v>213</v>
      </c>
      <c r="F7" s="56"/>
      <c r="G7" s="159">
        <f>SUM(H7:I7)</f>
        <v>208603.6</v>
      </c>
      <c r="H7" s="159">
        <f>SUM(H8,H33,H44,H62,H105,H118,H131,H153,H176,H198,H219)</f>
        <v>156255.7</v>
      </c>
      <c r="I7" s="159">
        <f>SUM(I8,I33,I44,I62,I105,I118,I131,I153,I176,I198,I219)</f>
        <v>52347.9</v>
      </c>
      <c r="J7" s="256"/>
    </row>
    <row r="8" spans="1:10" s="106" customFormat="1" ht="24.75" customHeight="1">
      <c r="A8" s="104">
        <v>2100</v>
      </c>
      <c r="B8" s="51" t="s">
        <v>573</v>
      </c>
      <c r="C8" s="51" t="s">
        <v>509</v>
      </c>
      <c r="D8" s="51" t="s">
        <v>509</v>
      </c>
      <c r="E8" s="105" t="s">
        <v>230</v>
      </c>
      <c r="F8" s="58" t="s">
        <v>757</v>
      </c>
      <c r="G8" s="159">
        <f aca="true" t="shared" si="0" ref="G8:G71">SUM(H8:I8)</f>
        <v>64227.7</v>
      </c>
      <c r="H8" s="159">
        <f>SUM(H9+H13+H16+H20+H22+H24+H26+H28)</f>
        <v>51727.7</v>
      </c>
      <c r="I8" s="159">
        <f>SUM(I9+I13+I16+I20+I22+I24+I26+I28)</f>
        <v>12500</v>
      </c>
      <c r="J8" s="257"/>
    </row>
    <row r="9" spans="1:10" s="107" customFormat="1" ht="48" customHeight="1">
      <c r="A9" s="104">
        <v>2110</v>
      </c>
      <c r="B9" s="51" t="s">
        <v>573</v>
      </c>
      <c r="C9" s="51" t="s">
        <v>510</v>
      </c>
      <c r="D9" s="51" t="s">
        <v>509</v>
      </c>
      <c r="E9" s="59" t="s">
        <v>168</v>
      </c>
      <c r="F9" s="60" t="s">
        <v>758</v>
      </c>
      <c r="G9" s="159">
        <f t="shared" si="0"/>
        <v>62727.7</v>
      </c>
      <c r="H9" s="159">
        <f>SUM(H10:H13)</f>
        <v>50227.7</v>
      </c>
      <c r="I9" s="159">
        <f>SUM(I10:I13)</f>
        <v>12500</v>
      </c>
      <c r="J9" s="258"/>
    </row>
    <row r="10" spans="1:9" ht="25.5" customHeight="1">
      <c r="A10" s="104">
        <v>2111</v>
      </c>
      <c r="B10" s="108" t="s">
        <v>573</v>
      </c>
      <c r="C10" s="108" t="s">
        <v>510</v>
      </c>
      <c r="D10" s="108" t="s">
        <v>510</v>
      </c>
      <c r="E10" s="61" t="s">
        <v>164</v>
      </c>
      <c r="F10" s="62" t="s">
        <v>759</v>
      </c>
      <c r="G10" s="159">
        <f t="shared" si="0"/>
        <v>62727.7</v>
      </c>
      <c r="H10" s="159">
        <f>'Հատված 6'!H11</f>
        <v>50227.7</v>
      </c>
      <c r="I10" s="159">
        <f>'Հատված 6'!I11</f>
        <v>12500</v>
      </c>
    </row>
    <row r="11" spans="1:9" ht="25.5" customHeight="1">
      <c r="A11" s="104">
        <v>2112</v>
      </c>
      <c r="B11" s="108" t="s">
        <v>573</v>
      </c>
      <c r="C11" s="108" t="s">
        <v>510</v>
      </c>
      <c r="D11" s="108" t="s">
        <v>511</v>
      </c>
      <c r="E11" s="61" t="s">
        <v>760</v>
      </c>
      <c r="F11" s="62" t="s">
        <v>761</v>
      </c>
      <c r="G11" s="159">
        <f t="shared" si="0"/>
        <v>0</v>
      </c>
      <c r="H11" s="159">
        <v>0</v>
      </c>
      <c r="I11" s="159">
        <v>0</v>
      </c>
    </row>
    <row r="12" spans="1:9" ht="13.5" customHeight="1">
      <c r="A12" s="104">
        <v>2113</v>
      </c>
      <c r="B12" s="108" t="s">
        <v>573</v>
      </c>
      <c r="C12" s="108" t="s">
        <v>510</v>
      </c>
      <c r="D12" s="108" t="s">
        <v>366</v>
      </c>
      <c r="E12" s="61" t="s">
        <v>763</v>
      </c>
      <c r="F12" s="62" t="s">
        <v>764</v>
      </c>
      <c r="G12" s="159">
        <f>SUM(H12:I12)</f>
        <v>0</v>
      </c>
      <c r="H12" s="159">
        <f>'Հատված 6'!H40</f>
        <v>0</v>
      </c>
      <c r="I12" s="159">
        <v>0</v>
      </c>
    </row>
    <row r="13" spans="1:9" ht="15" customHeight="1">
      <c r="A13" s="104">
        <v>2120</v>
      </c>
      <c r="B13" s="51" t="s">
        <v>573</v>
      </c>
      <c r="C13" s="51" t="s">
        <v>511</v>
      </c>
      <c r="D13" s="51" t="s">
        <v>509</v>
      </c>
      <c r="E13" s="59" t="s">
        <v>169</v>
      </c>
      <c r="F13" s="64" t="s">
        <v>767</v>
      </c>
      <c r="G13" s="159">
        <f t="shared" si="0"/>
        <v>0</v>
      </c>
      <c r="H13" s="159">
        <f>SUM(H14:H15)</f>
        <v>0</v>
      </c>
      <c r="I13" s="159">
        <f>SUM(I14:I15)</f>
        <v>0</v>
      </c>
    </row>
    <row r="14" spans="1:9" ht="19.5" customHeight="1">
      <c r="A14" s="104">
        <v>2121</v>
      </c>
      <c r="B14" s="108" t="s">
        <v>573</v>
      </c>
      <c r="C14" s="108" t="s">
        <v>511</v>
      </c>
      <c r="D14" s="108" t="s">
        <v>510</v>
      </c>
      <c r="E14" s="109" t="s">
        <v>165</v>
      </c>
      <c r="F14" s="62" t="s">
        <v>768</v>
      </c>
      <c r="G14" s="159">
        <f t="shared" si="0"/>
        <v>0</v>
      </c>
      <c r="H14" s="159">
        <v>0</v>
      </c>
      <c r="I14" s="159">
        <v>0</v>
      </c>
    </row>
    <row r="15" spans="1:9" ht="25.5" customHeight="1">
      <c r="A15" s="104">
        <v>2122</v>
      </c>
      <c r="B15" s="108" t="s">
        <v>573</v>
      </c>
      <c r="C15" s="108" t="s">
        <v>511</v>
      </c>
      <c r="D15" s="108" t="s">
        <v>511</v>
      </c>
      <c r="E15" s="61" t="s">
        <v>769</v>
      </c>
      <c r="F15" s="62" t="s">
        <v>770</v>
      </c>
      <c r="G15" s="159">
        <f t="shared" si="0"/>
        <v>0</v>
      </c>
      <c r="H15" s="159">
        <v>0</v>
      </c>
      <c r="I15" s="159">
        <v>0</v>
      </c>
    </row>
    <row r="16" spans="1:9" ht="16.5" customHeight="1">
      <c r="A16" s="104">
        <v>2130</v>
      </c>
      <c r="B16" s="51" t="s">
        <v>573</v>
      </c>
      <c r="C16" s="51" t="s">
        <v>366</v>
      </c>
      <c r="D16" s="51" t="s">
        <v>509</v>
      </c>
      <c r="E16" s="59" t="s">
        <v>170</v>
      </c>
      <c r="F16" s="65" t="s">
        <v>771</v>
      </c>
      <c r="G16" s="159">
        <f t="shared" si="0"/>
        <v>650</v>
      </c>
      <c r="H16" s="159">
        <f>SUM(H17:H19)</f>
        <v>650</v>
      </c>
      <c r="I16" s="159">
        <f>SUM(I17:I19)</f>
        <v>0</v>
      </c>
    </row>
    <row r="17" spans="1:9" ht="25.5" customHeight="1">
      <c r="A17" s="104">
        <v>2131</v>
      </c>
      <c r="B17" s="108" t="s">
        <v>573</v>
      </c>
      <c r="C17" s="108" t="s">
        <v>366</v>
      </c>
      <c r="D17" s="108" t="s">
        <v>510</v>
      </c>
      <c r="E17" s="61" t="s">
        <v>772</v>
      </c>
      <c r="F17" s="62" t="s">
        <v>773</v>
      </c>
      <c r="G17" s="159">
        <f t="shared" si="0"/>
        <v>0</v>
      </c>
      <c r="H17" s="159">
        <v>0</v>
      </c>
      <c r="I17" s="159">
        <v>0</v>
      </c>
    </row>
    <row r="18" spans="1:9" ht="25.5" customHeight="1">
      <c r="A18" s="104">
        <v>2132</v>
      </c>
      <c r="B18" s="108" t="s">
        <v>573</v>
      </c>
      <c r="C18" s="108">
        <v>3</v>
      </c>
      <c r="D18" s="108">
        <v>2</v>
      </c>
      <c r="E18" s="61" t="s">
        <v>774</v>
      </c>
      <c r="F18" s="62" t="s">
        <v>775</v>
      </c>
      <c r="G18" s="159">
        <f t="shared" si="0"/>
        <v>0</v>
      </c>
      <c r="H18" s="159">
        <v>0</v>
      </c>
      <c r="I18" s="159">
        <v>0</v>
      </c>
    </row>
    <row r="19" spans="1:9" ht="14.25" customHeight="1">
      <c r="A19" s="104">
        <v>2133</v>
      </c>
      <c r="B19" s="108" t="s">
        <v>573</v>
      </c>
      <c r="C19" s="108">
        <v>3</v>
      </c>
      <c r="D19" s="108">
        <v>3</v>
      </c>
      <c r="E19" s="61" t="s">
        <v>776</v>
      </c>
      <c r="F19" s="62" t="s">
        <v>777</v>
      </c>
      <c r="G19" s="159">
        <f t="shared" si="0"/>
        <v>650</v>
      </c>
      <c r="H19" s="159">
        <f>'Հատված 6'!H57</f>
        <v>650</v>
      </c>
      <c r="I19" s="159">
        <v>0</v>
      </c>
    </row>
    <row r="20" spans="1:9" ht="28.5">
      <c r="A20" s="104">
        <v>2140</v>
      </c>
      <c r="B20" s="51" t="s">
        <v>573</v>
      </c>
      <c r="C20" s="51">
        <v>4</v>
      </c>
      <c r="D20" s="51">
        <v>0</v>
      </c>
      <c r="E20" s="59" t="s">
        <v>171</v>
      </c>
      <c r="F20" s="60" t="s">
        <v>778</v>
      </c>
      <c r="G20" s="159">
        <f t="shared" si="0"/>
        <v>0</v>
      </c>
      <c r="H20" s="159">
        <f>SUM(H21)</f>
        <v>0</v>
      </c>
      <c r="I20" s="159">
        <f>SUM(I21)</f>
        <v>0</v>
      </c>
    </row>
    <row r="21" spans="1:9" ht="15" customHeight="1">
      <c r="A21" s="104">
        <v>2141</v>
      </c>
      <c r="B21" s="108" t="s">
        <v>573</v>
      </c>
      <c r="C21" s="108">
        <v>4</v>
      </c>
      <c r="D21" s="108">
        <v>1</v>
      </c>
      <c r="E21" s="61" t="s">
        <v>779</v>
      </c>
      <c r="F21" s="67" t="s">
        <v>780</v>
      </c>
      <c r="G21" s="159">
        <f t="shared" si="0"/>
        <v>0</v>
      </c>
      <c r="H21" s="159">
        <v>0</v>
      </c>
      <c r="I21" s="159">
        <v>0</v>
      </c>
    </row>
    <row r="22" spans="1:9" ht="36" customHeight="1">
      <c r="A22" s="104">
        <v>2150</v>
      </c>
      <c r="B22" s="51" t="s">
        <v>573</v>
      </c>
      <c r="C22" s="51">
        <v>5</v>
      </c>
      <c r="D22" s="51">
        <v>0</v>
      </c>
      <c r="E22" s="59" t="s">
        <v>172</v>
      </c>
      <c r="F22" s="60" t="s">
        <v>781</v>
      </c>
      <c r="G22" s="159">
        <f t="shared" si="0"/>
        <v>0</v>
      </c>
      <c r="H22" s="159">
        <f>SUM(H23)</f>
        <v>0</v>
      </c>
      <c r="I22" s="159">
        <f>SUM(I23)</f>
        <v>0</v>
      </c>
    </row>
    <row r="23" spans="1:9" ht="24.75" customHeight="1">
      <c r="A23" s="104">
        <v>2151</v>
      </c>
      <c r="B23" s="108" t="s">
        <v>573</v>
      </c>
      <c r="C23" s="108">
        <v>5</v>
      </c>
      <c r="D23" s="108">
        <v>1</v>
      </c>
      <c r="E23" s="61" t="s">
        <v>782</v>
      </c>
      <c r="F23" s="67" t="s">
        <v>783</v>
      </c>
      <c r="G23" s="159">
        <f t="shared" si="0"/>
        <v>0</v>
      </c>
      <c r="H23" s="159">
        <v>0</v>
      </c>
      <c r="I23" s="159">
        <v>0</v>
      </c>
    </row>
    <row r="24" spans="1:9" ht="34.5" customHeight="1">
      <c r="A24" s="104">
        <v>2160</v>
      </c>
      <c r="B24" s="51" t="s">
        <v>573</v>
      </c>
      <c r="C24" s="51">
        <v>6</v>
      </c>
      <c r="D24" s="51">
        <v>0</v>
      </c>
      <c r="E24" s="59" t="s">
        <v>173</v>
      </c>
      <c r="F24" s="60" t="s">
        <v>784</v>
      </c>
      <c r="G24" s="159">
        <f t="shared" si="0"/>
        <v>850</v>
      </c>
      <c r="H24" s="159">
        <f>SUM(H25)</f>
        <v>850</v>
      </c>
      <c r="I24" s="159">
        <f>SUM(I25)</f>
        <v>0</v>
      </c>
    </row>
    <row r="25" spans="1:9" ht="24.75" customHeight="1">
      <c r="A25" s="104">
        <v>2161</v>
      </c>
      <c r="B25" s="108" t="s">
        <v>573</v>
      </c>
      <c r="C25" s="108">
        <v>6</v>
      </c>
      <c r="D25" s="108">
        <v>1</v>
      </c>
      <c r="E25" s="61" t="s">
        <v>785</v>
      </c>
      <c r="F25" s="62" t="s">
        <v>786</v>
      </c>
      <c r="G25" s="159">
        <f t="shared" si="0"/>
        <v>850</v>
      </c>
      <c r="H25" s="159">
        <f>'Հատված 6'!H73</f>
        <v>850</v>
      </c>
      <c r="I25" s="159">
        <f>'Հատված 6'!I73</f>
        <v>0</v>
      </c>
    </row>
    <row r="26" spans="1:9" ht="24">
      <c r="A26" s="104">
        <v>2170</v>
      </c>
      <c r="B26" s="51" t="s">
        <v>573</v>
      </c>
      <c r="C26" s="51">
        <v>7</v>
      </c>
      <c r="D26" s="51">
        <v>0</v>
      </c>
      <c r="E26" s="59" t="s">
        <v>174</v>
      </c>
      <c r="F26" s="62"/>
      <c r="G26" s="159">
        <f t="shared" si="0"/>
        <v>0</v>
      </c>
      <c r="H26" s="159">
        <f>SUM(H28)</f>
        <v>0</v>
      </c>
      <c r="I26" s="159">
        <f>SUM(I28)</f>
        <v>0</v>
      </c>
    </row>
    <row r="27" spans="1:9" ht="15.75">
      <c r="A27" s="104">
        <v>2171</v>
      </c>
      <c r="B27" s="108" t="s">
        <v>573</v>
      </c>
      <c r="C27" s="108">
        <v>7</v>
      </c>
      <c r="D27" s="108">
        <v>1</v>
      </c>
      <c r="E27" s="61" t="s">
        <v>623</v>
      </c>
      <c r="F27" s="62"/>
      <c r="G27" s="159">
        <f t="shared" si="0"/>
        <v>0</v>
      </c>
      <c r="H27" s="159">
        <v>0</v>
      </c>
      <c r="I27" s="159">
        <v>0</v>
      </c>
    </row>
    <row r="28" spans="1:9" ht="38.25" customHeight="1">
      <c r="A28" s="104">
        <v>2180</v>
      </c>
      <c r="B28" s="51" t="s">
        <v>573</v>
      </c>
      <c r="C28" s="51">
        <v>8</v>
      </c>
      <c r="D28" s="51">
        <v>0</v>
      </c>
      <c r="E28" s="59" t="s">
        <v>175</v>
      </c>
      <c r="F28" s="60" t="s">
        <v>787</v>
      </c>
      <c r="G28" s="159">
        <f t="shared" si="0"/>
        <v>0</v>
      </c>
      <c r="H28" s="159">
        <f>SUM(H29)</f>
        <v>0</v>
      </c>
      <c r="I28" s="159">
        <f>SUM(I29)</f>
        <v>0</v>
      </c>
    </row>
    <row r="29" spans="1:9" ht="37.5" customHeight="1">
      <c r="A29" s="104">
        <v>2181</v>
      </c>
      <c r="B29" s="108" t="s">
        <v>573</v>
      </c>
      <c r="C29" s="108">
        <v>8</v>
      </c>
      <c r="D29" s="108">
        <v>1</v>
      </c>
      <c r="E29" s="61" t="s">
        <v>175</v>
      </c>
      <c r="F29" s="67" t="s">
        <v>788</v>
      </c>
      <c r="G29" s="159">
        <f t="shared" si="0"/>
        <v>0</v>
      </c>
      <c r="H29" s="159">
        <v>0</v>
      </c>
      <c r="I29" s="159">
        <f>SUM(I31:I33)</f>
        <v>0</v>
      </c>
    </row>
    <row r="30" spans="1:9" ht="15.75">
      <c r="A30" s="104">
        <v>2182</v>
      </c>
      <c r="B30" s="108" t="s">
        <v>573</v>
      </c>
      <c r="C30" s="108">
        <v>8</v>
      </c>
      <c r="D30" s="108">
        <v>1</v>
      </c>
      <c r="E30" s="61" t="s">
        <v>460</v>
      </c>
      <c r="F30" s="67"/>
      <c r="G30" s="159">
        <f t="shared" si="0"/>
        <v>0</v>
      </c>
      <c r="H30" s="159">
        <v>0</v>
      </c>
      <c r="I30" s="159">
        <f>SUM(I32:I34)</f>
        <v>0</v>
      </c>
    </row>
    <row r="31" spans="1:9" ht="15" customHeight="1">
      <c r="A31" s="104">
        <v>2183</v>
      </c>
      <c r="B31" s="108" t="s">
        <v>573</v>
      </c>
      <c r="C31" s="108">
        <v>8</v>
      </c>
      <c r="D31" s="108">
        <v>1</v>
      </c>
      <c r="E31" s="61" t="s">
        <v>461</v>
      </c>
      <c r="F31" s="67"/>
      <c r="G31" s="159">
        <f t="shared" si="0"/>
        <v>0</v>
      </c>
      <c r="H31" s="159">
        <v>0</v>
      </c>
      <c r="I31" s="159">
        <f>SUM(I33:I35)</f>
        <v>0</v>
      </c>
    </row>
    <row r="32" spans="1:9" ht="24">
      <c r="A32" s="104">
        <v>2184</v>
      </c>
      <c r="B32" s="108" t="s">
        <v>573</v>
      </c>
      <c r="C32" s="108">
        <v>8</v>
      </c>
      <c r="D32" s="108">
        <v>1</v>
      </c>
      <c r="E32" s="61" t="s">
        <v>466</v>
      </c>
      <c r="F32" s="67"/>
      <c r="G32" s="159">
        <f t="shared" si="0"/>
        <v>0</v>
      </c>
      <c r="H32" s="159">
        <v>0</v>
      </c>
      <c r="I32" s="159">
        <f>SUM(I34:I36)</f>
        <v>0</v>
      </c>
    </row>
    <row r="33" spans="1:10" s="106" customFormat="1" ht="14.25" customHeight="1">
      <c r="A33" s="104">
        <v>2200</v>
      </c>
      <c r="B33" s="51" t="s">
        <v>574</v>
      </c>
      <c r="C33" s="51">
        <v>0</v>
      </c>
      <c r="D33" s="51">
        <v>0</v>
      </c>
      <c r="E33" s="105" t="s">
        <v>231</v>
      </c>
      <c r="F33" s="68" t="s">
        <v>789</v>
      </c>
      <c r="G33" s="159">
        <f t="shared" si="0"/>
        <v>60</v>
      </c>
      <c r="H33" s="159">
        <f>SUM(H34+H36+H40+H42)</f>
        <v>60</v>
      </c>
      <c r="I33" s="159">
        <f>SUM(I36+I38+I40+I42)</f>
        <v>0</v>
      </c>
      <c r="J33" s="257"/>
    </row>
    <row r="34" spans="1:9" ht="15.75" customHeight="1">
      <c r="A34" s="104">
        <v>2210</v>
      </c>
      <c r="B34" s="51" t="s">
        <v>574</v>
      </c>
      <c r="C34" s="108">
        <v>1</v>
      </c>
      <c r="D34" s="108">
        <v>0</v>
      </c>
      <c r="E34" s="59" t="s">
        <v>176</v>
      </c>
      <c r="F34" s="69" t="s">
        <v>790</v>
      </c>
      <c r="G34" s="159">
        <f t="shared" si="0"/>
        <v>0</v>
      </c>
      <c r="H34" s="159">
        <f>SUM(H35)</f>
        <v>0</v>
      </c>
      <c r="I34" s="159">
        <f>SUM(I35)</f>
        <v>0</v>
      </c>
    </row>
    <row r="35" spans="1:9" ht="15.75" customHeight="1">
      <c r="A35" s="104">
        <v>2211</v>
      </c>
      <c r="B35" s="108" t="s">
        <v>574</v>
      </c>
      <c r="C35" s="108">
        <v>1</v>
      </c>
      <c r="D35" s="108">
        <v>1</v>
      </c>
      <c r="E35" s="61" t="s">
        <v>791</v>
      </c>
      <c r="F35" s="67" t="s">
        <v>792</v>
      </c>
      <c r="G35" s="159">
        <f t="shared" si="0"/>
        <v>0</v>
      </c>
      <c r="H35" s="159">
        <v>0</v>
      </c>
      <c r="I35" s="159"/>
    </row>
    <row r="36" spans="1:9" ht="15.75" customHeight="1">
      <c r="A36" s="104">
        <v>2220</v>
      </c>
      <c r="B36" s="51" t="s">
        <v>574</v>
      </c>
      <c r="C36" s="51">
        <v>2</v>
      </c>
      <c r="D36" s="51">
        <v>0</v>
      </c>
      <c r="E36" s="59" t="s">
        <v>177</v>
      </c>
      <c r="F36" s="69" t="s">
        <v>793</v>
      </c>
      <c r="G36" s="159">
        <f t="shared" si="0"/>
        <v>30</v>
      </c>
      <c r="H36" s="159">
        <f>SUM(H37)</f>
        <v>30</v>
      </c>
      <c r="I36" s="159">
        <f>SUM(I37)</f>
        <v>0</v>
      </c>
    </row>
    <row r="37" spans="1:9" ht="15.75" customHeight="1">
      <c r="A37" s="104">
        <v>2221</v>
      </c>
      <c r="B37" s="108" t="s">
        <v>574</v>
      </c>
      <c r="C37" s="108">
        <v>2</v>
      </c>
      <c r="D37" s="108">
        <v>1</v>
      </c>
      <c r="E37" s="61" t="s">
        <v>794</v>
      </c>
      <c r="F37" s="67" t="s">
        <v>795</v>
      </c>
      <c r="G37" s="159">
        <f t="shared" si="0"/>
        <v>30</v>
      </c>
      <c r="H37" s="159">
        <f>'Հատված 6'!H94</f>
        <v>30</v>
      </c>
      <c r="I37" s="159"/>
    </row>
    <row r="38" spans="1:9" ht="15.75" customHeight="1">
      <c r="A38" s="104">
        <v>2230</v>
      </c>
      <c r="B38" s="51" t="s">
        <v>574</v>
      </c>
      <c r="C38" s="108">
        <v>3</v>
      </c>
      <c r="D38" s="108">
        <v>0</v>
      </c>
      <c r="E38" s="59" t="s">
        <v>178</v>
      </c>
      <c r="F38" s="69" t="s">
        <v>796</v>
      </c>
      <c r="G38" s="159">
        <f t="shared" si="0"/>
        <v>0</v>
      </c>
      <c r="H38" s="159">
        <f>SUM(H39)</f>
        <v>0</v>
      </c>
      <c r="I38" s="159">
        <f>SUM(I39)</f>
        <v>0</v>
      </c>
    </row>
    <row r="39" spans="1:9" ht="13.5" customHeight="1">
      <c r="A39" s="104">
        <v>2231</v>
      </c>
      <c r="B39" s="108" t="s">
        <v>574</v>
      </c>
      <c r="C39" s="108">
        <v>3</v>
      </c>
      <c r="D39" s="108">
        <v>1</v>
      </c>
      <c r="E39" s="61" t="s">
        <v>797</v>
      </c>
      <c r="F39" s="67" t="s">
        <v>798</v>
      </c>
      <c r="G39" s="159">
        <f t="shared" si="0"/>
        <v>0</v>
      </c>
      <c r="H39" s="159">
        <v>0</v>
      </c>
      <c r="I39" s="159">
        <v>0</v>
      </c>
    </row>
    <row r="40" spans="1:9" ht="36.75" customHeight="1">
      <c r="A40" s="104">
        <v>2240</v>
      </c>
      <c r="B40" s="51" t="s">
        <v>574</v>
      </c>
      <c r="C40" s="51">
        <v>4</v>
      </c>
      <c r="D40" s="51">
        <v>0</v>
      </c>
      <c r="E40" s="59" t="s">
        <v>179</v>
      </c>
      <c r="F40" s="60" t="s">
        <v>799</v>
      </c>
      <c r="G40" s="159">
        <f t="shared" si="0"/>
        <v>0</v>
      </c>
      <c r="H40" s="159">
        <f>SUM(H41)</f>
        <v>0</v>
      </c>
      <c r="I40" s="159">
        <f>SUM(I41)</f>
        <v>0</v>
      </c>
    </row>
    <row r="41" spans="1:9" ht="28.5">
      <c r="A41" s="104">
        <v>2241</v>
      </c>
      <c r="B41" s="108" t="s">
        <v>574</v>
      </c>
      <c r="C41" s="108">
        <v>4</v>
      </c>
      <c r="D41" s="108">
        <v>1</v>
      </c>
      <c r="E41" s="61" t="s">
        <v>179</v>
      </c>
      <c r="F41" s="67" t="s">
        <v>799</v>
      </c>
      <c r="G41" s="159">
        <f t="shared" si="0"/>
        <v>0</v>
      </c>
      <c r="H41" s="159">
        <v>0</v>
      </c>
      <c r="I41" s="159">
        <v>0</v>
      </c>
    </row>
    <row r="42" spans="1:9" ht="25.5" customHeight="1">
      <c r="A42" s="104">
        <v>2250</v>
      </c>
      <c r="B42" s="51" t="s">
        <v>574</v>
      </c>
      <c r="C42" s="51">
        <v>5</v>
      </c>
      <c r="D42" s="51">
        <v>0</v>
      </c>
      <c r="E42" s="59" t="s">
        <v>180</v>
      </c>
      <c r="F42" s="60" t="s">
        <v>801</v>
      </c>
      <c r="G42" s="159">
        <f>SUM(H42:I42)</f>
        <v>30</v>
      </c>
      <c r="H42" s="159">
        <f>SUM(H43)</f>
        <v>30</v>
      </c>
      <c r="I42" s="159">
        <f>SUM(I44)</f>
        <v>0</v>
      </c>
    </row>
    <row r="43" spans="1:9" ht="15.75" customHeight="1">
      <c r="A43" s="104">
        <v>2251</v>
      </c>
      <c r="B43" s="108" t="s">
        <v>574</v>
      </c>
      <c r="C43" s="108">
        <v>5</v>
      </c>
      <c r="D43" s="108">
        <v>1</v>
      </c>
      <c r="E43" s="61" t="s">
        <v>800</v>
      </c>
      <c r="F43" s="67" t="s">
        <v>802</v>
      </c>
      <c r="G43" s="159">
        <f t="shared" si="0"/>
        <v>30</v>
      </c>
      <c r="H43" s="159">
        <f>'Հատված 6'!H104</f>
        <v>30</v>
      </c>
      <c r="I43" s="159">
        <v>0</v>
      </c>
    </row>
    <row r="44" spans="1:10" s="106" customFormat="1" ht="36.75" customHeight="1">
      <c r="A44" s="104">
        <v>2300</v>
      </c>
      <c r="B44" s="51" t="s">
        <v>575</v>
      </c>
      <c r="C44" s="51">
        <v>0</v>
      </c>
      <c r="D44" s="51">
        <v>0</v>
      </c>
      <c r="E44" s="105" t="s">
        <v>232</v>
      </c>
      <c r="F44" s="68" t="s">
        <v>803</v>
      </c>
      <c r="G44" s="159">
        <f t="shared" si="0"/>
        <v>30</v>
      </c>
      <c r="H44" s="159">
        <f>SUM(H45+H49+H51+H54+H56+H58+H60)</f>
        <v>30</v>
      </c>
      <c r="I44" s="159">
        <f>SUM(I45+I49+I51+I54+I56+I58+I60)</f>
        <v>0</v>
      </c>
      <c r="J44" s="257"/>
    </row>
    <row r="45" spans="1:9" ht="24.75" customHeight="1">
      <c r="A45" s="104">
        <v>2310</v>
      </c>
      <c r="B45" s="51" t="s">
        <v>575</v>
      </c>
      <c r="C45" s="51">
        <v>1</v>
      </c>
      <c r="D45" s="51">
        <v>0</v>
      </c>
      <c r="E45" s="59" t="s">
        <v>181</v>
      </c>
      <c r="F45" s="60" t="s">
        <v>805</v>
      </c>
      <c r="G45" s="159">
        <f t="shared" si="0"/>
        <v>0</v>
      </c>
      <c r="H45" s="159">
        <f>SUM(H46:H48)</f>
        <v>0</v>
      </c>
      <c r="I45" s="159">
        <f>SUM(I46:I48)</f>
        <v>0</v>
      </c>
    </row>
    <row r="46" spans="1:9" ht="15" customHeight="1">
      <c r="A46" s="104">
        <v>2311</v>
      </c>
      <c r="B46" s="108" t="s">
        <v>575</v>
      </c>
      <c r="C46" s="108">
        <v>1</v>
      </c>
      <c r="D46" s="108">
        <v>1</v>
      </c>
      <c r="E46" s="61" t="s">
        <v>804</v>
      </c>
      <c r="F46" s="67" t="s">
        <v>806</v>
      </c>
      <c r="G46" s="159">
        <f t="shared" si="0"/>
        <v>0</v>
      </c>
      <c r="H46" s="159">
        <v>0</v>
      </c>
      <c r="I46" s="159">
        <v>0</v>
      </c>
    </row>
    <row r="47" spans="1:9" ht="15" customHeight="1">
      <c r="A47" s="104">
        <v>2312</v>
      </c>
      <c r="B47" s="108" t="s">
        <v>575</v>
      </c>
      <c r="C47" s="108">
        <v>1</v>
      </c>
      <c r="D47" s="108">
        <v>2</v>
      </c>
      <c r="E47" s="61" t="s">
        <v>354</v>
      </c>
      <c r="F47" s="67"/>
      <c r="G47" s="159">
        <f t="shared" si="0"/>
        <v>0</v>
      </c>
      <c r="H47" s="159">
        <v>0</v>
      </c>
      <c r="I47" s="159">
        <v>0</v>
      </c>
    </row>
    <row r="48" spans="1:9" ht="15" customHeight="1">
      <c r="A48" s="104">
        <v>2313</v>
      </c>
      <c r="B48" s="108" t="s">
        <v>575</v>
      </c>
      <c r="C48" s="108">
        <v>1</v>
      </c>
      <c r="D48" s="108">
        <v>3</v>
      </c>
      <c r="E48" s="61" t="s">
        <v>355</v>
      </c>
      <c r="F48" s="67"/>
      <c r="G48" s="159">
        <f t="shared" si="0"/>
        <v>0</v>
      </c>
      <c r="H48" s="159">
        <v>0</v>
      </c>
      <c r="I48" s="159">
        <v>0</v>
      </c>
    </row>
    <row r="49" spans="1:9" ht="15" customHeight="1">
      <c r="A49" s="104">
        <v>2320</v>
      </c>
      <c r="B49" s="51" t="s">
        <v>575</v>
      </c>
      <c r="C49" s="51">
        <v>2</v>
      </c>
      <c r="D49" s="51">
        <v>0</v>
      </c>
      <c r="E49" s="59" t="s">
        <v>183</v>
      </c>
      <c r="F49" s="60" t="s">
        <v>807</v>
      </c>
      <c r="G49" s="159">
        <f t="shared" si="0"/>
        <v>30</v>
      </c>
      <c r="H49" s="159">
        <f>SUM(H50)</f>
        <v>30</v>
      </c>
      <c r="I49" s="159">
        <f>SUM(I50)</f>
        <v>0</v>
      </c>
    </row>
    <row r="50" spans="1:9" ht="15" customHeight="1">
      <c r="A50" s="104">
        <v>2321</v>
      </c>
      <c r="B50" s="108" t="s">
        <v>575</v>
      </c>
      <c r="C50" s="108">
        <v>2</v>
      </c>
      <c r="D50" s="108">
        <v>1</v>
      </c>
      <c r="E50" s="61" t="s">
        <v>356</v>
      </c>
      <c r="F50" s="67" t="s">
        <v>808</v>
      </c>
      <c r="G50" s="159">
        <f t="shared" si="0"/>
        <v>30</v>
      </c>
      <c r="H50" s="159">
        <f>'Հատված 6'!H120</f>
        <v>30</v>
      </c>
      <c r="I50" s="159"/>
    </row>
    <row r="51" spans="1:9" ht="28.5">
      <c r="A51" s="104">
        <v>2330</v>
      </c>
      <c r="B51" s="51" t="s">
        <v>575</v>
      </c>
      <c r="C51" s="51">
        <v>3</v>
      </c>
      <c r="D51" s="51">
        <v>0</v>
      </c>
      <c r="E51" s="59" t="s">
        <v>184</v>
      </c>
      <c r="F51" s="60" t="s">
        <v>809</v>
      </c>
      <c r="G51" s="159">
        <f t="shared" si="0"/>
        <v>0</v>
      </c>
      <c r="H51" s="159">
        <f>SUM(H52:H53)</f>
        <v>0</v>
      </c>
      <c r="I51" s="159">
        <f>SUM(I52:I53)</f>
        <v>0</v>
      </c>
    </row>
    <row r="52" spans="1:9" ht="15.75">
      <c r="A52" s="104">
        <v>2331</v>
      </c>
      <c r="B52" s="108" t="s">
        <v>575</v>
      </c>
      <c r="C52" s="108">
        <v>3</v>
      </c>
      <c r="D52" s="108">
        <v>1</v>
      </c>
      <c r="E52" s="61" t="s">
        <v>810</v>
      </c>
      <c r="F52" s="67" t="s">
        <v>811</v>
      </c>
      <c r="G52" s="159">
        <f t="shared" si="0"/>
        <v>0</v>
      </c>
      <c r="H52" s="159">
        <v>0</v>
      </c>
      <c r="I52" s="159">
        <v>0</v>
      </c>
    </row>
    <row r="53" spans="1:9" ht="15.75">
      <c r="A53" s="104">
        <v>2332</v>
      </c>
      <c r="B53" s="108" t="s">
        <v>575</v>
      </c>
      <c r="C53" s="108">
        <v>3</v>
      </c>
      <c r="D53" s="108">
        <v>2</v>
      </c>
      <c r="E53" s="61" t="s">
        <v>357</v>
      </c>
      <c r="F53" s="67"/>
      <c r="G53" s="159">
        <f t="shared" si="0"/>
        <v>0</v>
      </c>
      <c r="H53" s="159">
        <v>0</v>
      </c>
      <c r="I53" s="159">
        <v>0</v>
      </c>
    </row>
    <row r="54" spans="1:9" ht="15.75">
      <c r="A54" s="104">
        <v>2340</v>
      </c>
      <c r="B54" s="51" t="s">
        <v>575</v>
      </c>
      <c r="C54" s="51">
        <v>4</v>
      </c>
      <c r="D54" s="51">
        <v>0</v>
      </c>
      <c r="E54" s="59" t="s">
        <v>185</v>
      </c>
      <c r="F54" s="67"/>
      <c r="G54" s="159">
        <f t="shared" si="0"/>
        <v>0</v>
      </c>
      <c r="H54" s="159">
        <f>SUM(H55)</f>
        <v>0</v>
      </c>
      <c r="I54" s="159">
        <f>SUM(I55)</f>
        <v>0</v>
      </c>
    </row>
    <row r="55" spans="1:9" ht="15.75">
      <c r="A55" s="104">
        <v>2341</v>
      </c>
      <c r="B55" s="108" t="s">
        <v>575</v>
      </c>
      <c r="C55" s="108">
        <v>4</v>
      </c>
      <c r="D55" s="108">
        <v>1</v>
      </c>
      <c r="E55" s="61" t="s">
        <v>358</v>
      </c>
      <c r="F55" s="67"/>
      <c r="G55" s="159">
        <f t="shared" si="0"/>
        <v>0</v>
      </c>
      <c r="H55" s="159">
        <v>0</v>
      </c>
      <c r="I55" s="159">
        <v>0</v>
      </c>
    </row>
    <row r="56" spans="1:9" ht="15.75">
      <c r="A56" s="104">
        <v>2350</v>
      </c>
      <c r="B56" s="51" t="s">
        <v>575</v>
      </c>
      <c r="C56" s="51">
        <v>5</v>
      </c>
      <c r="D56" s="51">
        <v>0</v>
      </c>
      <c r="E56" s="59" t="s">
        <v>186</v>
      </c>
      <c r="F56" s="60" t="s">
        <v>812</v>
      </c>
      <c r="G56" s="159">
        <f t="shared" si="0"/>
        <v>0</v>
      </c>
      <c r="H56" s="159">
        <f>SUM(H57)</f>
        <v>0</v>
      </c>
      <c r="I56" s="159">
        <f>SUM(I57)</f>
        <v>0</v>
      </c>
    </row>
    <row r="57" spans="1:9" ht="15.75">
      <c r="A57" s="104">
        <v>2351</v>
      </c>
      <c r="B57" s="108" t="s">
        <v>575</v>
      </c>
      <c r="C57" s="108">
        <v>5</v>
      </c>
      <c r="D57" s="108">
        <v>1</v>
      </c>
      <c r="E57" s="61" t="s">
        <v>813</v>
      </c>
      <c r="F57" s="67" t="s">
        <v>812</v>
      </c>
      <c r="G57" s="159">
        <f t="shared" si="0"/>
        <v>0</v>
      </c>
      <c r="H57" s="159">
        <v>0</v>
      </c>
      <c r="I57" s="159">
        <v>0</v>
      </c>
    </row>
    <row r="58" spans="1:9" ht="36" customHeight="1">
      <c r="A58" s="104">
        <v>2360</v>
      </c>
      <c r="B58" s="51" t="s">
        <v>575</v>
      </c>
      <c r="C58" s="51">
        <v>6</v>
      </c>
      <c r="D58" s="51">
        <v>0</v>
      </c>
      <c r="E58" s="59" t="s">
        <v>187</v>
      </c>
      <c r="F58" s="60" t="s">
        <v>814</v>
      </c>
      <c r="G58" s="159">
        <f t="shared" si="0"/>
        <v>0</v>
      </c>
      <c r="H58" s="159">
        <f>SUM(H59)</f>
        <v>0</v>
      </c>
      <c r="I58" s="159">
        <f>SUM(I59)</f>
        <v>0</v>
      </c>
    </row>
    <row r="59" spans="1:9" ht="25.5" customHeight="1">
      <c r="A59" s="104">
        <v>2361</v>
      </c>
      <c r="B59" s="108" t="s">
        <v>575</v>
      </c>
      <c r="C59" s="108">
        <v>6</v>
      </c>
      <c r="D59" s="108">
        <v>1</v>
      </c>
      <c r="E59" s="61" t="s">
        <v>484</v>
      </c>
      <c r="F59" s="67" t="s">
        <v>815</v>
      </c>
      <c r="G59" s="159">
        <f t="shared" si="0"/>
        <v>0</v>
      </c>
      <c r="H59" s="159">
        <v>0</v>
      </c>
      <c r="I59" s="159">
        <v>0</v>
      </c>
    </row>
    <row r="60" spans="1:9" ht="27.75" customHeight="1">
      <c r="A60" s="104">
        <v>2370</v>
      </c>
      <c r="B60" s="51" t="s">
        <v>575</v>
      </c>
      <c r="C60" s="51">
        <v>7</v>
      </c>
      <c r="D60" s="51">
        <v>0</v>
      </c>
      <c r="E60" s="59" t="s">
        <v>188</v>
      </c>
      <c r="F60" s="60" t="s">
        <v>816</v>
      </c>
      <c r="G60" s="159">
        <f t="shared" si="0"/>
        <v>0</v>
      </c>
      <c r="H60" s="159">
        <f>SUM(H61)</f>
        <v>0</v>
      </c>
      <c r="I60" s="159">
        <f>SUM(I61)</f>
        <v>0</v>
      </c>
    </row>
    <row r="61" spans="1:9" ht="26.25" customHeight="1">
      <c r="A61" s="104">
        <v>2371</v>
      </c>
      <c r="B61" s="108" t="s">
        <v>575</v>
      </c>
      <c r="C61" s="108">
        <v>7</v>
      </c>
      <c r="D61" s="108">
        <v>1</v>
      </c>
      <c r="E61" s="61" t="s">
        <v>485</v>
      </c>
      <c r="F61" s="67" t="s">
        <v>817</v>
      </c>
      <c r="G61" s="159">
        <f t="shared" si="0"/>
        <v>0</v>
      </c>
      <c r="H61" s="159">
        <v>0</v>
      </c>
      <c r="I61" s="159">
        <v>0</v>
      </c>
    </row>
    <row r="62" spans="1:10" s="106" customFormat="1" ht="25.5" customHeight="1">
      <c r="A62" s="104">
        <v>2400</v>
      </c>
      <c r="B62" s="51" t="s">
        <v>584</v>
      </c>
      <c r="C62" s="51">
        <v>0</v>
      </c>
      <c r="D62" s="51">
        <v>0</v>
      </c>
      <c r="E62" s="105" t="s">
        <v>233</v>
      </c>
      <c r="F62" s="68" t="s">
        <v>818</v>
      </c>
      <c r="G62" s="159">
        <f t="shared" si="0"/>
        <v>3125.9000000000015</v>
      </c>
      <c r="H62" s="159">
        <f>SUM(H63+H66+H71+H78+H82+H88+H90+H95+H103)</f>
        <v>11800</v>
      </c>
      <c r="I62" s="159">
        <f>SUM(I63+I66+I71+I78+I82+I88+I90+I95+I103)</f>
        <v>-8674.099999999999</v>
      </c>
      <c r="J62" s="257"/>
    </row>
    <row r="63" spans="1:9" ht="38.25" customHeight="1">
      <c r="A63" s="104">
        <v>2410</v>
      </c>
      <c r="B63" s="51" t="s">
        <v>584</v>
      </c>
      <c r="C63" s="51">
        <v>1</v>
      </c>
      <c r="D63" s="51">
        <v>0</v>
      </c>
      <c r="E63" s="59" t="s">
        <v>189</v>
      </c>
      <c r="F63" s="60" t="s">
        <v>820</v>
      </c>
      <c r="G63" s="159">
        <f t="shared" si="0"/>
        <v>0</v>
      </c>
      <c r="H63" s="159">
        <f>SUM(H64:H65)</f>
        <v>0</v>
      </c>
      <c r="I63" s="159">
        <f>SUM(I64:I65)</f>
        <v>0</v>
      </c>
    </row>
    <row r="64" spans="1:9" ht="25.5" customHeight="1">
      <c r="A64" s="104">
        <v>2411</v>
      </c>
      <c r="B64" s="108" t="s">
        <v>584</v>
      </c>
      <c r="C64" s="108">
        <v>1</v>
      </c>
      <c r="D64" s="108">
        <v>1</v>
      </c>
      <c r="E64" s="61" t="s">
        <v>821</v>
      </c>
      <c r="F64" s="62" t="s">
        <v>822</v>
      </c>
      <c r="G64" s="159">
        <f t="shared" si="0"/>
        <v>0</v>
      </c>
      <c r="H64" s="159">
        <v>0</v>
      </c>
      <c r="I64" s="159">
        <v>0</v>
      </c>
    </row>
    <row r="65" spans="1:9" ht="28.5">
      <c r="A65" s="104">
        <v>2412</v>
      </c>
      <c r="B65" s="108" t="s">
        <v>584</v>
      </c>
      <c r="C65" s="108">
        <v>1</v>
      </c>
      <c r="D65" s="108">
        <v>2</v>
      </c>
      <c r="E65" s="61" t="s">
        <v>823</v>
      </c>
      <c r="F65" s="67" t="s">
        <v>824</v>
      </c>
      <c r="G65" s="159">
        <f t="shared" si="0"/>
        <v>0</v>
      </c>
      <c r="H65" s="159">
        <v>0</v>
      </c>
      <c r="I65" s="159">
        <v>0</v>
      </c>
    </row>
    <row r="66" spans="1:9" ht="39.75" customHeight="1">
      <c r="A66" s="104">
        <v>2420</v>
      </c>
      <c r="B66" s="51" t="s">
        <v>584</v>
      </c>
      <c r="C66" s="51">
        <v>2</v>
      </c>
      <c r="D66" s="51">
        <v>0</v>
      </c>
      <c r="E66" s="59" t="s">
        <v>190</v>
      </c>
      <c r="F66" s="60" t="s">
        <v>825</v>
      </c>
      <c r="G66" s="159">
        <f t="shared" si="0"/>
        <v>0</v>
      </c>
      <c r="H66" s="159">
        <f>SUM(H67:H70)</f>
        <v>0</v>
      </c>
      <c r="I66" s="159">
        <f>SUM(I67:I70)</f>
        <v>0</v>
      </c>
    </row>
    <row r="67" spans="1:9" ht="15.75" customHeight="1">
      <c r="A67" s="104">
        <v>2421</v>
      </c>
      <c r="B67" s="108" t="s">
        <v>584</v>
      </c>
      <c r="C67" s="108">
        <v>2</v>
      </c>
      <c r="D67" s="108">
        <v>1</v>
      </c>
      <c r="E67" s="61" t="s">
        <v>826</v>
      </c>
      <c r="F67" s="67" t="s">
        <v>827</v>
      </c>
      <c r="G67" s="159">
        <f t="shared" si="0"/>
        <v>0</v>
      </c>
      <c r="H67" s="159">
        <v>0</v>
      </c>
      <c r="I67" s="159">
        <v>0</v>
      </c>
    </row>
    <row r="68" spans="1:9" ht="15.75" customHeight="1">
      <c r="A68" s="104">
        <v>2422</v>
      </c>
      <c r="B68" s="108" t="s">
        <v>584</v>
      </c>
      <c r="C68" s="108">
        <v>2</v>
      </c>
      <c r="D68" s="108">
        <v>2</v>
      </c>
      <c r="E68" s="61" t="s">
        <v>828</v>
      </c>
      <c r="F68" s="67" t="s">
        <v>829</v>
      </c>
      <c r="G68" s="159">
        <f t="shared" si="0"/>
        <v>0</v>
      </c>
      <c r="H68" s="159">
        <v>0</v>
      </c>
      <c r="I68" s="159">
        <v>0</v>
      </c>
    </row>
    <row r="69" spans="1:9" ht="15.75" customHeight="1">
      <c r="A69" s="104">
        <v>2423</v>
      </c>
      <c r="B69" s="108" t="s">
        <v>584</v>
      </c>
      <c r="C69" s="108">
        <v>2</v>
      </c>
      <c r="D69" s="108">
        <v>3</v>
      </c>
      <c r="E69" s="61" t="s">
        <v>830</v>
      </c>
      <c r="F69" s="67" t="s">
        <v>831</v>
      </c>
      <c r="G69" s="159">
        <f t="shared" si="0"/>
        <v>0</v>
      </c>
      <c r="H69" s="159">
        <v>0</v>
      </c>
      <c r="I69" s="159">
        <v>0</v>
      </c>
    </row>
    <row r="70" spans="1:9" ht="15.75" customHeight="1">
      <c r="A70" s="104">
        <v>2424</v>
      </c>
      <c r="B70" s="108" t="s">
        <v>584</v>
      </c>
      <c r="C70" s="108">
        <v>2</v>
      </c>
      <c r="D70" s="108">
        <v>4</v>
      </c>
      <c r="E70" s="61" t="s">
        <v>585</v>
      </c>
      <c r="F70" s="67"/>
      <c r="G70" s="159">
        <f t="shared" si="0"/>
        <v>0</v>
      </c>
      <c r="H70" s="159">
        <v>0</v>
      </c>
      <c r="I70" s="159">
        <v>0</v>
      </c>
    </row>
    <row r="71" spans="1:9" ht="15.75" customHeight="1">
      <c r="A71" s="104">
        <v>2430</v>
      </c>
      <c r="B71" s="51" t="s">
        <v>584</v>
      </c>
      <c r="C71" s="51">
        <v>3</v>
      </c>
      <c r="D71" s="51">
        <v>0</v>
      </c>
      <c r="E71" s="59" t="s">
        <v>191</v>
      </c>
      <c r="F71" s="60" t="s">
        <v>832</v>
      </c>
      <c r="G71" s="159">
        <f t="shared" si="0"/>
        <v>0</v>
      </c>
      <c r="H71" s="159">
        <f>SUM(H72:H77)</f>
        <v>0</v>
      </c>
      <c r="I71" s="159">
        <f>SUM(I72:I77)</f>
        <v>0</v>
      </c>
    </row>
    <row r="72" spans="1:9" ht="15.75" customHeight="1">
      <c r="A72" s="104">
        <v>2431</v>
      </c>
      <c r="B72" s="108" t="s">
        <v>584</v>
      </c>
      <c r="C72" s="108">
        <v>3</v>
      </c>
      <c r="D72" s="108">
        <v>1</v>
      </c>
      <c r="E72" s="61" t="s">
        <v>833</v>
      </c>
      <c r="F72" s="67" t="s">
        <v>834</v>
      </c>
      <c r="G72" s="159">
        <f aca="true" t="shared" si="1" ref="G72:G135">SUM(H72:I72)</f>
        <v>0</v>
      </c>
      <c r="H72" s="159">
        <v>0</v>
      </c>
      <c r="I72" s="159">
        <v>0</v>
      </c>
    </row>
    <row r="73" spans="1:9" ht="15.75" customHeight="1">
      <c r="A73" s="104">
        <v>2432</v>
      </c>
      <c r="B73" s="108" t="s">
        <v>584</v>
      </c>
      <c r="C73" s="108">
        <v>3</v>
      </c>
      <c r="D73" s="108">
        <v>2</v>
      </c>
      <c r="E73" s="61" t="s">
        <v>835</v>
      </c>
      <c r="F73" s="67" t="s">
        <v>836</v>
      </c>
      <c r="G73" s="159">
        <f t="shared" si="1"/>
        <v>0</v>
      </c>
      <c r="H73" s="159">
        <v>0</v>
      </c>
      <c r="I73" s="159">
        <v>0</v>
      </c>
    </row>
    <row r="74" spans="1:9" ht="15.75" customHeight="1">
      <c r="A74" s="104">
        <v>2433</v>
      </c>
      <c r="B74" s="108" t="s">
        <v>584</v>
      </c>
      <c r="C74" s="108">
        <v>3</v>
      </c>
      <c r="D74" s="108">
        <v>3</v>
      </c>
      <c r="E74" s="61" t="s">
        <v>837</v>
      </c>
      <c r="F74" s="67" t="s">
        <v>838</v>
      </c>
      <c r="G74" s="159">
        <f t="shared" si="1"/>
        <v>0</v>
      </c>
      <c r="H74" s="159">
        <v>0</v>
      </c>
      <c r="I74" s="159">
        <v>0</v>
      </c>
    </row>
    <row r="75" spans="1:9" ht="15.75" customHeight="1">
      <c r="A75" s="104">
        <v>2434</v>
      </c>
      <c r="B75" s="108" t="s">
        <v>584</v>
      </c>
      <c r="C75" s="108">
        <v>3</v>
      </c>
      <c r="D75" s="108">
        <v>4</v>
      </c>
      <c r="E75" s="61" t="s">
        <v>839</v>
      </c>
      <c r="F75" s="67" t="s">
        <v>840</v>
      </c>
      <c r="G75" s="159">
        <f t="shared" si="1"/>
        <v>0</v>
      </c>
      <c r="H75" s="159">
        <v>0</v>
      </c>
      <c r="I75" s="159">
        <v>0</v>
      </c>
    </row>
    <row r="76" spans="1:9" ht="15.75" customHeight="1">
      <c r="A76" s="104">
        <v>2435</v>
      </c>
      <c r="B76" s="108" t="s">
        <v>584</v>
      </c>
      <c r="C76" s="108">
        <v>3</v>
      </c>
      <c r="D76" s="108">
        <v>5</v>
      </c>
      <c r="E76" s="61" t="s">
        <v>841</v>
      </c>
      <c r="F76" s="67" t="s">
        <v>842</v>
      </c>
      <c r="G76" s="159">
        <f t="shared" si="1"/>
        <v>0</v>
      </c>
      <c r="H76" s="159">
        <v>0</v>
      </c>
      <c r="I76" s="159">
        <v>0</v>
      </c>
    </row>
    <row r="77" spans="1:9" ht="15.75" customHeight="1">
      <c r="A77" s="104">
        <v>2436</v>
      </c>
      <c r="B77" s="108" t="s">
        <v>584</v>
      </c>
      <c r="C77" s="108">
        <v>3</v>
      </c>
      <c r="D77" s="108">
        <v>6</v>
      </c>
      <c r="E77" s="61" t="s">
        <v>843</v>
      </c>
      <c r="F77" s="67" t="s">
        <v>844</v>
      </c>
      <c r="G77" s="159">
        <f t="shared" si="1"/>
        <v>0</v>
      </c>
      <c r="H77" s="159">
        <v>0</v>
      </c>
      <c r="I77" s="159">
        <v>0</v>
      </c>
    </row>
    <row r="78" spans="1:9" ht="26.25" customHeight="1">
      <c r="A78" s="104">
        <v>2440</v>
      </c>
      <c r="B78" s="51" t="s">
        <v>584</v>
      </c>
      <c r="C78" s="51">
        <v>4</v>
      </c>
      <c r="D78" s="51">
        <v>0</v>
      </c>
      <c r="E78" s="59" t="s">
        <v>192</v>
      </c>
      <c r="F78" s="60" t="s">
        <v>845</v>
      </c>
      <c r="G78" s="159">
        <f t="shared" si="1"/>
        <v>0</v>
      </c>
      <c r="H78" s="159">
        <f>SUM(H79:H81)</f>
        <v>0</v>
      </c>
      <c r="I78" s="159">
        <f>SUM(I79:I81)</f>
        <v>0</v>
      </c>
    </row>
    <row r="79" spans="1:9" ht="24.75" customHeight="1">
      <c r="A79" s="104">
        <v>2441</v>
      </c>
      <c r="B79" s="108" t="s">
        <v>584</v>
      </c>
      <c r="C79" s="108">
        <v>4</v>
      </c>
      <c r="D79" s="108">
        <v>1</v>
      </c>
      <c r="E79" s="61" t="s">
        <v>846</v>
      </c>
      <c r="F79" s="67" t="s">
        <v>847</v>
      </c>
      <c r="G79" s="159">
        <f t="shared" si="1"/>
        <v>0</v>
      </c>
      <c r="H79" s="159">
        <v>0</v>
      </c>
      <c r="I79" s="159">
        <v>0</v>
      </c>
    </row>
    <row r="80" spans="1:9" ht="15" customHeight="1">
      <c r="A80" s="104">
        <v>2442</v>
      </c>
      <c r="B80" s="108" t="s">
        <v>584</v>
      </c>
      <c r="C80" s="108">
        <v>4</v>
      </c>
      <c r="D80" s="108">
        <v>2</v>
      </c>
      <c r="E80" s="61" t="s">
        <v>848</v>
      </c>
      <c r="F80" s="67" t="s">
        <v>849</v>
      </c>
      <c r="G80" s="159">
        <f t="shared" si="1"/>
        <v>0</v>
      </c>
      <c r="H80" s="159">
        <v>0</v>
      </c>
      <c r="I80" s="159">
        <v>0</v>
      </c>
    </row>
    <row r="81" spans="1:9" ht="15" customHeight="1">
      <c r="A81" s="104">
        <v>2443</v>
      </c>
      <c r="B81" s="108" t="s">
        <v>584</v>
      </c>
      <c r="C81" s="108">
        <v>4</v>
      </c>
      <c r="D81" s="108">
        <v>3</v>
      </c>
      <c r="E81" s="61" t="s">
        <v>850</v>
      </c>
      <c r="F81" s="67" t="s">
        <v>851</v>
      </c>
      <c r="G81" s="159">
        <f t="shared" si="1"/>
        <v>0</v>
      </c>
      <c r="H81" s="159">
        <v>0</v>
      </c>
      <c r="I81" s="159">
        <v>0</v>
      </c>
    </row>
    <row r="82" spans="1:9" ht="15" customHeight="1">
      <c r="A82" s="104">
        <v>2450</v>
      </c>
      <c r="B82" s="51" t="s">
        <v>584</v>
      </c>
      <c r="C82" s="51">
        <v>5</v>
      </c>
      <c r="D82" s="51">
        <v>0</v>
      </c>
      <c r="E82" s="59" t="s">
        <v>193</v>
      </c>
      <c r="F82" s="69" t="s">
        <v>852</v>
      </c>
      <c r="G82" s="159">
        <f t="shared" si="1"/>
        <v>73125.9</v>
      </c>
      <c r="H82" s="159">
        <f>SUM(H83:H87)</f>
        <v>11800</v>
      </c>
      <c r="I82" s="159">
        <f>SUM(I83:I87)</f>
        <v>61325.9</v>
      </c>
    </row>
    <row r="83" spans="1:9" ht="15" customHeight="1">
      <c r="A83" s="104">
        <v>2451</v>
      </c>
      <c r="B83" s="108" t="s">
        <v>584</v>
      </c>
      <c r="C83" s="108">
        <v>5</v>
      </c>
      <c r="D83" s="108">
        <v>1</v>
      </c>
      <c r="E83" s="61" t="s">
        <v>853</v>
      </c>
      <c r="F83" s="67" t="s">
        <v>854</v>
      </c>
      <c r="G83" s="159">
        <f>SUM(H83:I83)</f>
        <v>73125.9</v>
      </c>
      <c r="H83" s="159">
        <f>'Հատված 6'!H199</f>
        <v>11800</v>
      </c>
      <c r="I83" s="159">
        <f>'Հատված 6'!I198</f>
        <v>61325.9</v>
      </c>
    </row>
    <row r="84" spans="1:9" ht="15" customHeight="1">
      <c r="A84" s="104">
        <v>2452</v>
      </c>
      <c r="B84" s="108" t="s">
        <v>584</v>
      </c>
      <c r="C84" s="108">
        <v>5</v>
      </c>
      <c r="D84" s="108">
        <v>2</v>
      </c>
      <c r="E84" s="61" t="s">
        <v>855</v>
      </c>
      <c r="F84" s="67" t="s">
        <v>856</v>
      </c>
      <c r="G84" s="159">
        <f t="shared" si="1"/>
        <v>0</v>
      </c>
      <c r="H84" s="159">
        <v>0</v>
      </c>
      <c r="I84" s="159">
        <v>0</v>
      </c>
    </row>
    <row r="85" spans="1:9" ht="15" customHeight="1">
      <c r="A85" s="104">
        <v>2453</v>
      </c>
      <c r="B85" s="108" t="s">
        <v>584</v>
      </c>
      <c r="C85" s="108">
        <v>5</v>
      </c>
      <c r="D85" s="108">
        <v>3</v>
      </c>
      <c r="E85" s="61" t="s">
        <v>857</v>
      </c>
      <c r="F85" s="67" t="s">
        <v>858</v>
      </c>
      <c r="G85" s="159">
        <f t="shared" si="1"/>
        <v>0</v>
      </c>
      <c r="H85" s="159">
        <v>0</v>
      </c>
      <c r="I85" s="159">
        <v>0</v>
      </c>
    </row>
    <row r="86" spans="1:9" ht="15" customHeight="1">
      <c r="A86" s="104">
        <v>2454</v>
      </c>
      <c r="B86" s="108" t="s">
        <v>584</v>
      </c>
      <c r="C86" s="108">
        <v>5</v>
      </c>
      <c r="D86" s="108">
        <v>4</v>
      </c>
      <c r="E86" s="61" t="s">
        <v>859</v>
      </c>
      <c r="F86" s="67" t="s">
        <v>860</v>
      </c>
      <c r="G86" s="159">
        <f t="shared" si="1"/>
        <v>0</v>
      </c>
      <c r="H86" s="159">
        <v>0</v>
      </c>
      <c r="I86" s="159">
        <v>0</v>
      </c>
    </row>
    <row r="87" spans="1:10" ht="15" customHeight="1">
      <c r="A87" s="104">
        <v>2455</v>
      </c>
      <c r="B87" s="108" t="s">
        <v>584</v>
      </c>
      <c r="C87" s="108">
        <v>5</v>
      </c>
      <c r="D87" s="108">
        <v>5</v>
      </c>
      <c r="E87" s="61" t="s">
        <v>861</v>
      </c>
      <c r="F87" s="67" t="s">
        <v>862</v>
      </c>
      <c r="G87" s="159">
        <f t="shared" si="1"/>
        <v>0</v>
      </c>
      <c r="H87" s="159">
        <v>0</v>
      </c>
      <c r="I87" s="159">
        <v>0</v>
      </c>
      <c r="J87" s="259"/>
    </row>
    <row r="88" spans="1:9" ht="15" customHeight="1">
      <c r="A88" s="104">
        <v>2460</v>
      </c>
      <c r="B88" s="51" t="s">
        <v>584</v>
      </c>
      <c r="C88" s="51">
        <v>6</v>
      </c>
      <c r="D88" s="51">
        <v>0</v>
      </c>
      <c r="E88" s="59" t="s">
        <v>194</v>
      </c>
      <c r="F88" s="60" t="s">
        <v>863</v>
      </c>
      <c r="G88" s="159">
        <f t="shared" si="1"/>
        <v>0</v>
      </c>
      <c r="H88" s="159">
        <f>SUM(H89)</f>
        <v>0</v>
      </c>
      <c r="I88" s="159">
        <f>SUM(I89)</f>
        <v>0</v>
      </c>
    </row>
    <row r="89" spans="1:9" ht="15" customHeight="1">
      <c r="A89" s="104">
        <v>2461</v>
      </c>
      <c r="B89" s="108" t="s">
        <v>584</v>
      </c>
      <c r="C89" s="108">
        <v>6</v>
      </c>
      <c r="D89" s="108">
        <v>1</v>
      </c>
      <c r="E89" s="61" t="s">
        <v>864</v>
      </c>
      <c r="F89" s="67" t="s">
        <v>863</v>
      </c>
      <c r="G89" s="159">
        <f t="shared" si="1"/>
        <v>0</v>
      </c>
      <c r="H89" s="159">
        <v>0</v>
      </c>
      <c r="I89" s="159">
        <v>0</v>
      </c>
    </row>
    <row r="90" spans="1:9" ht="15" customHeight="1">
      <c r="A90" s="104">
        <v>2470</v>
      </c>
      <c r="B90" s="51" t="s">
        <v>584</v>
      </c>
      <c r="C90" s="51">
        <v>7</v>
      </c>
      <c r="D90" s="51">
        <v>0</v>
      </c>
      <c r="E90" s="59" t="s">
        <v>195</v>
      </c>
      <c r="F90" s="69" t="s">
        <v>865</v>
      </c>
      <c r="G90" s="159">
        <f t="shared" si="1"/>
        <v>0</v>
      </c>
      <c r="H90" s="159">
        <f>SUM(H91:H94)</f>
        <v>0</v>
      </c>
      <c r="I90" s="159">
        <f>SUM(I91:I94)</f>
        <v>0</v>
      </c>
    </row>
    <row r="91" spans="1:9" ht="24.75" customHeight="1">
      <c r="A91" s="104">
        <v>2471</v>
      </c>
      <c r="B91" s="108" t="s">
        <v>584</v>
      </c>
      <c r="C91" s="108">
        <v>7</v>
      </c>
      <c r="D91" s="108">
        <v>1</v>
      </c>
      <c r="E91" s="61" t="s">
        <v>866</v>
      </c>
      <c r="F91" s="67" t="s">
        <v>867</v>
      </c>
      <c r="G91" s="159">
        <f t="shared" si="1"/>
        <v>0</v>
      </c>
      <c r="H91" s="159">
        <v>0</v>
      </c>
      <c r="I91" s="159">
        <v>0</v>
      </c>
    </row>
    <row r="92" spans="1:9" ht="16.5" customHeight="1">
      <c r="A92" s="104">
        <v>2472</v>
      </c>
      <c r="B92" s="108" t="s">
        <v>584</v>
      </c>
      <c r="C92" s="108">
        <v>7</v>
      </c>
      <c r="D92" s="108">
        <v>2</v>
      </c>
      <c r="E92" s="61" t="s">
        <v>868</v>
      </c>
      <c r="F92" s="71" t="s">
        <v>869</v>
      </c>
      <c r="G92" s="159">
        <f t="shared" si="1"/>
        <v>0</v>
      </c>
      <c r="H92" s="159">
        <v>0</v>
      </c>
      <c r="I92" s="159">
        <v>0</v>
      </c>
    </row>
    <row r="93" spans="1:9" ht="16.5" customHeight="1">
      <c r="A93" s="104">
        <v>2473</v>
      </c>
      <c r="B93" s="108" t="s">
        <v>584</v>
      </c>
      <c r="C93" s="108">
        <v>7</v>
      </c>
      <c r="D93" s="108">
        <v>3</v>
      </c>
      <c r="E93" s="61" t="s">
        <v>870</v>
      </c>
      <c r="F93" s="67" t="s">
        <v>871</v>
      </c>
      <c r="G93" s="159">
        <f t="shared" si="1"/>
        <v>0</v>
      </c>
      <c r="H93" s="159">
        <v>0</v>
      </c>
      <c r="I93" s="159">
        <v>0</v>
      </c>
    </row>
    <row r="94" spans="1:9" ht="16.5" customHeight="1">
      <c r="A94" s="104">
        <v>2474</v>
      </c>
      <c r="B94" s="108" t="s">
        <v>584</v>
      </c>
      <c r="C94" s="108">
        <v>7</v>
      </c>
      <c r="D94" s="108">
        <v>4</v>
      </c>
      <c r="E94" s="61" t="s">
        <v>872</v>
      </c>
      <c r="F94" s="62" t="s">
        <v>873</v>
      </c>
      <c r="G94" s="159">
        <f t="shared" si="1"/>
        <v>0</v>
      </c>
      <c r="H94" s="159">
        <v>0</v>
      </c>
      <c r="I94" s="159">
        <v>0</v>
      </c>
    </row>
    <row r="95" spans="1:9" ht="36.75" customHeight="1">
      <c r="A95" s="104">
        <v>2480</v>
      </c>
      <c r="B95" s="51" t="s">
        <v>584</v>
      </c>
      <c r="C95" s="51">
        <v>8</v>
      </c>
      <c r="D95" s="51">
        <v>0</v>
      </c>
      <c r="E95" s="59" t="s">
        <v>196</v>
      </c>
      <c r="F95" s="60" t="s">
        <v>874</v>
      </c>
      <c r="G95" s="159">
        <f t="shared" si="1"/>
        <v>0</v>
      </c>
      <c r="H95" s="159">
        <f>SUM(H96:H102)</f>
        <v>0</v>
      </c>
      <c r="I95" s="159">
        <f>SUM(I96:I102)</f>
        <v>0</v>
      </c>
    </row>
    <row r="96" spans="1:9" ht="38.25" customHeight="1">
      <c r="A96" s="104">
        <v>2481</v>
      </c>
      <c r="B96" s="108" t="s">
        <v>584</v>
      </c>
      <c r="C96" s="108">
        <v>8</v>
      </c>
      <c r="D96" s="108">
        <v>1</v>
      </c>
      <c r="E96" s="61" t="s">
        <v>875</v>
      </c>
      <c r="F96" s="67" t="s">
        <v>876</v>
      </c>
      <c r="G96" s="159">
        <f t="shared" si="1"/>
        <v>0</v>
      </c>
      <c r="H96" s="159">
        <v>0</v>
      </c>
      <c r="I96" s="159">
        <v>0</v>
      </c>
    </row>
    <row r="97" spans="1:9" ht="36.75" customHeight="1">
      <c r="A97" s="104">
        <v>2482</v>
      </c>
      <c r="B97" s="108" t="s">
        <v>584</v>
      </c>
      <c r="C97" s="108">
        <v>8</v>
      </c>
      <c r="D97" s="108">
        <v>2</v>
      </c>
      <c r="E97" s="61" t="s">
        <v>877</v>
      </c>
      <c r="F97" s="67" t="s">
        <v>878</v>
      </c>
      <c r="G97" s="159">
        <f t="shared" si="1"/>
        <v>0</v>
      </c>
      <c r="H97" s="159">
        <v>0</v>
      </c>
      <c r="I97" s="159">
        <v>0</v>
      </c>
    </row>
    <row r="98" spans="1:9" ht="27" customHeight="1">
      <c r="A98" s="104">
        <v>2483</v>
      </c>
      <c r="B98" s="108" t="s">
        <v>584</v>
      </c>
      <c r="C98" s="108">
        <v>8</v>
      </c>
      <c r="D98" s="108">
        <v>3</v>
      </c>
      <c r="E98" s="61" t="s">
        <v>879</v>
      </c>
      <c r="F98" s="67" t="s">
        <v>880</v>
      </c>
      <c r="G98" s="159">
        <f>SUM(H98:I98)</f>
        <v>0</v>
      </c>
      <c r="H98" s="159">
        <v>0</v>
      </c>
      <c r="I98" s="159">
        <v>0</v>
      </c>
    </row>
    <row r="99" spans="1:9" ht="36.75" customHeight="1">
      <c r="A99" s="104">
        <v>2484</v>
      </c>
      <c r="B99" s="108" t="s">
        <v>584</v>
      </c>
      <c r="C99" s="108">
        <v>8</v>
      </c>
      <c r="D99" s="108">
        <v>4</v>
      </c>
      <c r="E99" s="61" t="s">
        <v>881</v>
      </c>
      <c r="F99" s="67" t="s">
        <v>882</v>
      </c>
      <c r="G99" s="159">
        <f t="shared" si="1"/>
        <v>0</v>
      </c>
      <c r="H99" s="159">
        <v>0</v>
      </c>
      <c r="I99" s="159">
        <v>0</v>
      </c>
    </row>
    <row r="100" spans="1:9" ht="28.5">
      <c r="A100" s="104">
        <v>2485</v>
      </c>
      <c r="B100" s="108" t="s">
        <v>584</v>
      </c>
      <c r="C100" s="108">
        <v>8</v>
      </c>
      <c r="D100" s="108">
        <v>5</v>
      </c>
      <c r="E100" s="61" t="s">
        <v>883</v>
      </c>
      <c r="F100" s="67" t="s">
        <v>884</v>
      </c>
      <c r="G100" s="159">
        <f t="shared" si="1"/>
        <v>0</v>
      </c>
      <c r="H100" s="159">
        <v>0</v>
      </c>
      <c r="I100" s="159">
        <v>0</v>
      </c>
    </row>
    <row r="101" spans="1:9" ht="27" customHeight="1">
      <c r="A101" s="104">
        <v>2486</v>
      </c>
      <c r="B101" s="108" t="s">
        <v>584</v>
      </c>
      <c r="C101" s="108">
        <v>8</v>
      </c>
      <c r="D101" s="108">
        <v>6</v>
      </c>
      <c r="E101" s="61" t="s">
        <v>885</v>
      </c>
      <c r="F101" s="67" t="s">
        <v>886</v>
      </c>
      <c r="G101" s="159">
        <f t="shared" si="1"/>
        <v>0</v>
      </c>
      <c r="H101" s="159">
        <v>0</v>
      </c>
      <c r="I101" s="159">
        <v>0</v>
      </c>
    </row>
    <row r="102" spans="1:9" ht="27" customHeight="1">
      <c r="A102" s="104">
        <v>2487</v>
      </c>
      <c r="B102" s="108" t="s">
        <v>584</v>
      </c>
      <c r="C102" s="108">
        <v>8</v>
      </c>
      <c r="D102" s="108">
        <v>7</v>
      </c>
      <c r="E102" s="61" t="s">
        <v>887</v>
      </c>
      <c r="F102" s="67" t="s">
        <v>888</v>
      </c>
      <c r="G102" s="159">
        <f t="shared" si="1"/>
        <v>0</v>
      </c>
      <c r="H102" s="159">
        <v>0</v>
      </c>
      <c r="I102" s="159">
        <v>0</v>
      </c>
    </row>
    <row r="103" spans="1:9" ht="27.75" customHeight="1">
      <c r="A103" s="104">
        <v>2490</v>
      </c>
      <c r="B103" s="51" t="s">
        <v>584</v>
      </c>
      <c r="C103" s="51">
        <v>9</v>
      </c>
      <c r="D103" s="51">
        <v>0</v>
      </c>
      <c r="E103" s="59" t="s">
        <v>197</v>
      </c>
      <c r="F103" s="60" t="s">
        <v>890</v>
      </c>
      <c r="G103" s="159">
        <f t="shared" si="1"/>
        <v>-70000</v>
      </c>
      <c r="H103" s="159">
        <f>SUM(H104)</f>
        <v>0</v>
      </c>
      <c r="I103" s="159">
        <f>SUM(I104)</f>
        <v>-70000</v>
      </c>
    </row>
    <row r="104" spans="1:9" ht="27" customHeight="1">
      <c r="A104" s="104">
        <v>2491</v>
      </c>
      <c r="B104" s="108" t="s">
        <v>584</v>
      </c>
      <c r="C104" s="108">
        <v>9</v>
      </c>
      <c r="D104" s="108">
        <v>1</v>
      </c>
      <c r="E104" s="61" t="s">
        <v>889</v>
      </c>
      <c r="F104" s="67" t="s">
        <v>891</v>
      </c>
      <c r="G104" s="159">
        <f t="shared" si="1"/>
        <v>-70000</v>
      </c>
      <c r="H104" s="159"/>
      <c r="I104" s="159">
        <f>'Հատված 6'!I261</f>
        <v>-70000</v>
      </c>
    </row>
    <row r="105" spans="1:10" s="106" customFormat="1" ht="25.5" customHeight="1">
      <c r="A105" s="104">
        <v>2500</v>
      </c>
      <c r="B105" s="51" t="s">
        <v>586</v>
      </c>
      <c r="C105" s="51">
        <v>0</v>
      </c>
      <c r="D105" s="51">
        <v>0</v>
      </c>
      <c r="E105" s="105" t="s">
        <v>234</v>
      </c>
      <c r="F105" s="68" t="s">
        <v>892</v>
      </c>
      <c r="G105" s="159">
        <f t="shared" si="1"/>
        <v>33882</v>
      </c>
      <c r="H105" s="159">
        <f>SUM(H106+H108+H110+H112+H114+H116)</f>
        <v>32360</v>
      </c>
      <c r="I105" s="159">
        <f>SUM(I106+I108+I110+I112+I114+I116)</f>
        <v>1522</v>
      </c>
      <c r="J105" s="257"/>
    </row>
    <row r="106" spans="1:9" ht="16.5" customHeight="1">
      <c r="A106" s="104">
        <v>2510</v>
      </c>
      <c r="B106" s="51" t="s">
        <v>586</v>
      </c>
      <c r="C106" s="51">
        <v>1</v>
      </c>
      <c r="D106" s="51">
        <v>0</v>
      </c>
      <c r="E106" s="59" t="s">
        <v>198</v>
      </c>
      <c r="F106" s="60" t="s">
        <v>894</v>
      </c>
      <c r="G106" s="159">
        <f t="shared" si="1"/>
        <v>29750</v>
      </c>
      <c r="H106" s="159">
        <f>SUM(H107)</f>
        <v>29250</v>
      </c>
      <c r="I106" s="159">
        <f>SUM(I107)</f>
        <v>500</v>
      </c>
    </row>
    <row r="107" spans="1:9" ht="16.5" customHeight="1">
      <c r="A107" s="104">
        <v>2511</v>
      </c>
      <c r="B107" s="108" t="s">
        <v>586</v>
      </c>
      <c r="C107" s="108">
        <v>1</v>
      </c>
      <c r="D107" s="108">
        <v>1</v>
      </c>
      <c r="E107" s="61" t="s">
        <v>893</v>
      </c>
      <c r="F107" s="67" t="s">
        <v>895</v>
      </c>
      <c r="G107" s="159">
        <f t="shared" si="1"/>
        <v>29750</v>
      </c>
      <c r="H107" s="159">
        <f>'Հատված 6'!H267</f>
        <v>29250</v>
      </c>
      <c r="I107" s="159">
        <f>'Հատված 6'!I267</f>
        <v>500</v>
      </c>
    </row>
    <row r="108" spans="1:9" ht="16.5" customHeight="1">
      <c r="A108" s="104">
        <v>2520</v>
      </c>
      <c r="B108" s="51" t="s">
        <v>586</v>
      </c>
      <c r="C108" s="51">
        <v>2</v>
      </c>
      <c r="D108" s="51">
        <v>0</v>
      </c>
      <c r="E108" s="59" t="s">
        <v>199</v>
      </c>
      <c r="F108" s="60" t="s">
        <v>896</v>
      </c>
      <c r="G108" s="159">
        <f t="shared" si="1"/>
        <v>0</v>
      </c>
      <c r="H108" s="159">
        <f>SUM(H109)</f>
        <v>0</v>
      </c>
      <c r="I108" s="159">
        <f>SUM(I109)</f>
        <v>0</v>
      </c>
    </row>
    <row r="109" spans="1:9" ht="16.5" customHeight="1">
      <c r="A109" s="104">
        <v>2521</v>
      </c>
      <c r="B109" s="108" t="s">
        <v>586</v>
      </c>
      <c r="C109" s="108">
        <v>2</v>
      </c>
      <c r="D109" s="108">
        <v>1</v>
      </c>
      <c r="E109" s="61" t="s">
        <v>897</v>
      </c>
      <c r="F109" s="67" t="s">
        <v>898</v>
      </c>
      <c r="G109" s="159">
        <f t="shared" si="1"/>
        <v>0</v>
      </c>
      <c r="H109" s="159">
        <v>0</v>
      </c>
      <c r="I109" s="159">
        <f>'Հատված 6'!I272</f>
        <v>0</v>
      </c>
    </row>
    <row r="110" spans="1:9" ht="25.5" customHeight="1">
      <c r="A110" s="104">
        <v>2530</v>
      </c>
      <c r="B110" s="51" t="s">
        <v>586</v>
      </c>
      <c r="C110" s="51">
        <v>3</v>
      </c>
      <c r="D110" s="51">
        <v>0</v>
      </c>
      <c r="E110" s="59" t="s">
        <v>200</v>
      </c>
      <c r="F110" s="60" t="s">
        <v>900</v>
      </c>
      <c r="G110" s="159">
        <f t="shared" si="1"/>
        <v>0</v>
      </c>
      <c r="H110" s="159">
        <f>SUM(H111)</f>
        <v>0</v>
      </c>
      <c r="I110" s="159">
        <f>SUM(I111)</f>
        <v>0</v>
      </c>
    </row>
    <row r="111" spans="1:9" ht="16.5" customHeight="1">
      <c r="A111" s="104">
        <v>2531</v>
      </c>
      <c r="B111" s="108" t="s">
        <v>586</v>
      </c>
      <c r="C111" s="108">
        <v>3</v>
      </c>
      <c r="D111" s="108">
        <v>1</v>
      </c>
      <c r="E111" s="61" t="s">
        <v>899</v>
      </c>
      <c r="F111" s="67" t="s">
        <v>901</v>
      </c>
      <c r="G111" s="159">
        <f t="shared" si="1"/>
        <v>0</v>
      </c>
      <c r="H111" s="159">
        <v>0</v>
      </c>
      <c r="I111" s="159">
        <v>0</v>
      </c>
    </row>
    <row r="112" spans="1:9" ht="27.75" customHeight="1">
      <c r="A112" s="104">
        <v>2540</v>
      </c>
      <c r="B112" s="51" t="s">
        <v>586</v>
      </c>
      <c r="C112" s="51">
        <v>4</v>
      </c>
      <c r="D112" s="51">
        <v>0</v>
      </c>
      <c r="E112" s="59" t="s">
        <v>201</v>
      </c>
      <c r="F112" s="60" t="s">
        <v>903</v>
      </c>
      <c r="G112" s="159">
        <f t="shared" si="1"/>
        <v>0</v>
      </c>
      <c r="H112" s="159">
        <f>SUM(H113)</f>
        <v>0</v>
      </c>
      <c r="I112" s="159">
        <f>SUM(I113)</f>
        <v>0</v>
      </c>
    </row>
    <row r="113" spans="1:9" ht="27" customHeight="1">
      <c r="A113" s="104">
        <v>2541</v>
      </c>
      <c r="B113" s="108" t="s">
        <v>586</v>
      </c>
      <c r="C113" s="108">
        <v>4</v>
      </c>
      <c r="D113" s="108">
        <v>1</v>
      </c>
      <c r="E113" s="61" t="s">
        <v>902</v>
      </c>
      <c r="F113" s="67" t="s">
        <v>904</v>
      </c>
      <c r="G113" s="159">
        <f t="shared" si="1"/>
        <v>0</v>
      </c>
      <c r="H113" s="159">
        <f>'Հատված 6'!H282</f>
        <v>0</v>
      </c>
      <c r="I113" s="159">
        <v>0</v>
      </c>
    </row>
    <row r="114" spans="1:9" ht="39.75" customHeight="1">
      <c r="A114" s="104">
        <v>2550</v>
      </c>
      <c r="B114" s="51" t="s">
        <v>586</v>
      </c>
      <c r="C114" s="51">
        <v>5</v>
      </c>
      <c r="D114" s="51">
        <v>0</v>
      </c>
      <c r="E114" s="59" t="s">
        <v>202</v>
      </c>
      <c r="F114" s="60" t="s">
        <v>906</v>
      </c>
      <c r="G114" s="159">
        <f t="shared" si="1"/>
        <v>0</v>
      </c>
      <c r="H114" s="159">
        <f>SUM(H115)</f>
        <v>0</v>
      </c>
      <c r="I114" s="159">
        <f>SUM(I115)</f>
        <v>0</v>
      </c>
    </row>
    <row r="115" spans="1:9" ht="27" customHeight="1">
      <c r="A115" s="104">
        <v>2551</v>
      </c>
      <c r="B115" s="108" t="s">
        <v>586</v>
      </c>
      <c r="C115" s="108">
        <v>5</v>
      </c>
      <c r="D115" s="108">
        <v>1</v>
      </c>
      <c r="E115" s="61" t="s">
        <v>905</v>
      </c>
      <c r="F115" s="67" t="s">
        <v>907</v>
      </c>
      <c r="G115" s="159">
        <f t="shared" si="1"/>
        <v>0</v>
      </c>
      <c r="H115" s="159">
        <v>0</v>
      </c>
      <c r="I115" s="159">
        <v>0</v>
      </c>
    </row>
    <row r="116" spans="1:9" ht="27" customHeight="1">
      <c r="A116" s="104">
        <v>2560</v>
      </c>
      <c r="B116" s="51" t="s">
        <v>586</v>
      </c>
      <c r="C116" s="51">
        <v>6</v>
      </c>
      <c r="D116" s="51">
        <v>0</v>
      </c>
      <c r="E116" s="59" t="s">
        <v>203</v>
      </c>
      <c r="F116" s="60" t="s">
        <v>909</v>
      </c>
      <c r="G116" s="159">
        <f t="shared" si="1"/>
        <v>4132</v>
      </c>
      <c r="H116" s="159">
        <f>SUM(H117)</f>
        <v>3110</v>
      </c>
      <c r="I116" s="159">
        <f>'Հատված 6'!I292</f>
        <v>1022</v>
      </c>
    </row>
    <row r="117" spans="1:9" ht="27" customHeight="1">
      <c r="A117" s="104">
        <v>2561</v>
      </c>
      <c r="B117" s="108" t="s">
        <v>586</v>
      </c>
      <c r="C117" s="108">
        <v>6</v>
      </c>
      <c r="D117" s="108">
        <v>1</v>
      </c>
      <c r="E117" s="61" t="s">
        <v>908</v>
      </c>
      <c r="F117" s="67" t="s">
        <v>910</v>
      </c>
      <c r="G117" s="159">
        <f t="shared" si="1"/>
        <v>4132</v>
      </c>
      <c r="H117" s="159">
        <f>'Հատված 6'!H293</f>
        <v>3110</v>
      </c>
      <c r="I117" s="159">
        <f>'Հատված 6'!I293</f>
        <v>1022</v>
      </c>
    </row>
    <row r="118" spans="1:10" s="106" customFormat="1" ht="54" customHeight="1">
      <c r="A118" s="104">
        <v>2600</v>
      </c>
      <c r="B118" s="51" t="s">
        <v>587</v>
      </c>
      <c r="C118" s="51">
        <v>0</v>
      </c>
      <c r="D118" s="51">
        <v>0</v>
      </c>
      <c r="E118" s="105" t="s">
        <v>235</v>
      </c>
      <c r="F118" s="68" t="s">
        <v>911</v>
      </c>
      <c r="G118" s="159">
        <f t="shared" si="1"/>
        <v>13300</v>
      </c>
      <c r="H118" s="159">
        <f>SUM(H119+H121+H123+H125+H127+H129)</f>
        <v>7300</v>
      </c>
      <c r="I118" s="159">
        <f>SUM(I119+I121+I123+I125+I127+I129)</f>
        <v>6000</v>
      </c>
      <c r="J118" s="257"/>
    </row>
    <row r="119" spans="1:9" ht="14.25" customHeight="1">
      <c r="A119" s="104">
        <v>2610</v>
      </c>
      <c r="B119" s="51" t="s">
        <v>587</v>
      </c>
      <c r="C119" s="51">
        <v>1</v>
      </c>
      <c r="D119" s="51">
        <v>0</v>
      </c>
      <c r="E119" s="59" t="s">
        <v>204</v>
      </c>
      <c r="F119" s="60" t="s">
        <v>912</v>
      </c>
      <c r="G119" s="159">
        <f t="shared" si="1"/>
        <v>0</v>
      </c>
      <c r="H119" s="159">
        <f>SUM(H120)</f>
        <v>0</v>
      </c>
      <c r="I119" s="159">
        <f>SUM(I120)</f>
        <v>0</v>
      </c>
    </row>
    <row r="120" spans="1:9" ht="14.25" customHeight="1">
      <c r="A120" s="104">
        <v>2611</v>
      </c>
      <c r="B120" s="108" t="s">
        <v>587</v>
      </c>
      <c r="C120" s="108">
        <v>1</v>
      </c>
      <c r="D120" s="108">
        <v>1</v>
      </c>
      <c r="E120" s="61" t="s">
        <v>913</v>
      </c>
      <c r="F120" s="67" t="s">
        <v>914</v>
      </c>
      <c r="G120" s="159">
        <f t="shared" si="1"/>
        <v>0</v>
      </c>
      <c r="H120" s="159"/>
      <c r="I120" s="159"/>
    </row>
    <row r="121" spans="1:9" ht="14.25" customHeight="1">
      <c r="A121" s="104">
        <v>2620</v>
      </c>
      <c r="B121" s="51" t="s">
        <v>587</v>
      </c>
      <c r="C121" s="51">
        <v>2</v>
      </c>
      <c r="D121" s="51">
        <v>0</v>
      </c>
      <c r="E121" s="59" t="s">
        <v>205</v>
      </c>
      <c r="F121" s="60" t="s">
        <v>916</v>
      </c>
      <c r="G121" s="159">
        <f t="shared" si="1"/>
        <v>0</v>
      </c>
      <c r="H121" s="159">
        <f>SUM(H122)</f>
        <v>0</v>
      </c>
      <c r="I121" s="159">
        <f>SUM(I122)</f>
        <v>0</v>
      </c>
    </row>
    <row r="122" spans="1:9" ht="14.25" customHeight="1">
      <c r="A122" s="104">
        <v>2621</v>
      </c>
      <c r="B122" s="108" t="s">
        <v>587</v>
      </c>
      <c r="C122" s="108">
        <v>2</v>
      </c>
      <c r="D122" s="108">
        <v>1</v>
      </c>
      <c r="E122" s="61" t="s">
        <v>915</v>
      </c>
      <c r="F122" s="67" t="s">
        <v>917</v>
      </c>
      <c r="G122" s="159">
        <f t="shared" si="1"/>
        <v>0</v>
      </c>
      <c r="H122" s="159"/>
      <c r="I122" s="159"/>
    </row>
    <row r="123" spans="1:9" ht="14.25" customHeight="1">
      <c r="A123" s="104">
        <v>2630</v>
      </c>
      <c r="B123" s="51" t="s">
        <v>587</v>
      </c>
      <c r="C123" s="51">
        <v>3</v>
      </c>
      <c r="D123" s="51">
        <v>0</v>
      </c>
      <c r="E123" s="59" t="s">
        <v>206</v>
      </c>
      <c r="F123" s="60" t="s">
        <v>918</v>
      </c>
      <c r="G123" s="159">
        <f t="shared" si="1"/>
        <v>0</v>
      </c>
      <c r="H123" s="159">
        <f>'Հատված 6'!H315</f>
        <v>0</v>
      </c>
      <c r="I123" s="159">
        <f>'Հատված 6'!I315</f>
        <v>0</v>
      </c>
    </row>
    <row r="124" spans="1:9" ht="14.25" customHeight="1">
      <c r="A124" s="104">
        <v>2631</v>
      </c>
      <c r="B124" s="108" t="s">
        <v>587</v>
      </c>
      <c r="C124" s="108">
        <v>3</v>
      </c>
      <c r="D124" s="108">
        <v>1</v>
      </c>
      <c r="E124" s="61" t="s">
        <v>919</v>
      </c>
      <c r="F124" s="73" t="s">
        <v>920</v>
      </c>
      <c r="G124" s="159">
        <f t="shared" si="1"/>
        <v>0</v>
      </c>
      <c r="H124" s="159"/>
      <c r="I124" s="159"/>
    </row>
    <row r="125" spans="1:9" ht="14.25" customHeight="1">
      <c r="A125" s="104">
        <v>2640</v>
      </c>
      <c r="B125" s="51" t="s">
        <v>587</v>
      </c>
      <c r="C125" s="51">
        <v>4</v>
      </c>
      <c r="D125" s="51">
        <v>0</v>
      </c>
      <c r="E125" s="59" t="s">
        <v>207</v>
      </c>
      <c r="F125" s="60" t="s">
        <v>921</v>
      </c>
      <c r="G125" s="159">
        <f t="shared" si="1"/>
        <v>13300</v>
      </c>
      <c r="H125" s="159">
        <f>SUM(H126)</f>
        <v>7300</v>
      </c>
      <c r="I125" s="159">
        <f>SUM(I126)</f>
        <v>6000</v>
      </c>
    </row>
    <row r="126" spans="1:9" ht="20.25" customHeight="1">
      <c r="A126" s="104">
        <v>2641</v>
      </c>
      <c r="B126" s="108" t="s">
        <v>587</v>
      </c>
      <c r="C126" s="108">
        <v>4</v>
      </c>
      <c r="D126" s="108">
        <v>1</v>
      </c>
      <c r="E126" s="61" t="s">
        <v>922</v>
      </c>
      <c r="F126" s="67" t="s">
        <v>923</v>
      </c>
      <c r="G126" s="159">
        <f t="shared" si="1"/>
        <v>13300</v>
      </c>
      <c r="H126" s="159">
        <f>'Հատված 6'!H320</f>
        <v>7300</v>
      </c>
      <c r="I126" s="159">
        <f>'Հատված 6'!I320</f>
        <v>6000</v>
      </c>
    </row>
    <row r="127" spans="1:9" ht="38.25" customHeight="1">
      <c r="A127" s="104">
        <v>2650</v>
      </c>
      <c r="B127" s="51" t="s">
        <v>587</v>
      </c>
      <c r="C127" s="51">
        <v>5</v>
      </c>
      <c r="D127" s="51">
        <v>0</v>
      </c>
      <c r="E127" s="59" t="s">
        <v>208</v>
      </c>
      <c r="F127" s="60" t="s">
        <v>929</v>
      </c>
      <c r="G127" s="159">
        <f t="shared" si="1"/>
        <v>0</v>
      </c>
      <c r="H127" s="159">
        <f>SUM(H128)</f>
        <v>0</v>
      </c>
      <c r="I127" s="159">
        <f>SUM(I128)</f>
        <v>0</v>
      </c>
    </row>
    <row r="128" spans="1:9" ht="39" customHeight="1">
      <c r="A128" s="104">
        <v>2651</v>
      </c>
      <c r="B128" s="108" t="s">
        <v>587</v>
      </c>
      <c r="C128" s="108">
        <v>5</v>
      </c>
      <c r="D128" s="108">
        <v>1</v>
      </c>
      <c r="E128" s="61" t="s">
        <v>928</v>
      </c>
      <c r="F128" s="67" t="s">
        <v>930</v>
      </c>
      <c r="G128" s="159">
        <f t="shared" si="1"/>
        <v>0</v>
      </c>
      <c r="H128" s="159">
        <v>0</v>
      </c>
      <c r="I128" s="159">
        <v>0</v>
      </c>
    </row>
    <row r="129" spans="1:9" ht="38.25" customHeight="1">
      <c r="A129" s="104">
        <v>2660</v>
      </c>
      <c r="B129" s="51" t="s">
        <v>587</v>
      </c>
      <c r="C129" s="51">
        <v>6</v>
      </c>
      <c r="D129" s="51">
        <v>0</v>
      </c>
      <c r="E129" s="59" t="s">
        <v>209</v>
      </c>
      <c r="F129" s="69" t="s">
        <v>941</v>
      </c>
      <c r="G129" s="159">
        <f t="shared" si="1"/>
        <v>0</v>
      </c>
      <c r="H129" s="159">
        <f>SUM(H130)</f>
        <v>0</v>
      </c>
      <c r="I129" s="159">
        <f>SUM(I130)</f>
        <v>0</v>
      </c>
    </row>
    <row r="130" spans="1:9" ht="26.25" customHeight="1">
      <c r="A130" s="104">
        <v>2661</v>
      </c>
      <c r="B130" s="108" t="s">
        <v>587</v>
      </c>
      <c r="C130" s="108">
        <v>6</v>
      </c>
      <c r="D130" s="108">
        <v>1</v>
      </c>
      <c r="E130" s="61" t="s">
        <v>931</v>
      </c>
      <c r="F130" s="67" t="s">
        <v>942</v>
      </c>
      <c r="G130" s="159">
        <f t="shared" si="1"/>
        <v>0</v>
      </c>
      <c r="H130" s="159">
        <f>'Հատված 6'!H333</f>
        <v>0</v>
      </c>
      <c r="I130" s="159">
        <f>'Հատված 6'!I333</f>
        <v>0</v>
      </c>
    </row>
    <row r="131" spans="1:10" s="106" customFormat="1" ht="14.25" customHeight="1">
      <c r="A131" s="104">
        <v>2700</v>
      </c>
      <c r="B131" s="51" t="s">
        <v>588</v>
      </c>
      <c r="C131" s="51">
        <v>0</v>
      </c>
      <c r="D131" s="51">
        <v>0</v>
      </c>
      <c r="E131" s="105" t="s">
        <v>236</v>
      </c>
      <c r="F131" s="68" t="s">
        <v>943</v>
      </c>
      <c r="G131" s="159">
        <f t="shared" si="1"/>
        <v>0</v>
      </c>
      <c r="H131" s="159">
        <f>SUM(H132+H136+H141+H146+H148+H150)</f>
        <v>0</v>
      </c>
      <c r="I131" s="159">
        <f>SUM(I132+I136+I141+I146+I148+I150)</f>
        <v>0</v>
      </c>
      <c r="J131" s="257"/>
    </row>
    <row r="132" spans="1:9" ht="27" customHeight="1">
      <c r="A132" s="104">
        <v>2710</v>
      </c>
      <c r="B132" s="51" t="s">
        <v>588</v>
      </c>
      <c r="C132" s="51">
        <v>1</v>
      </c>
      <c r="D132" s="51">
        <v>0</v>
      </c>
      <c r="E132" s="59" t="s">
        <v>299</v>
      </c>
      <c r="F132" s="60" t="s">
        <v>944</v>
      </c>
      <c r="G132" s="159">
        <f t="shared" si="1"/>
        <v>0</v>
      </c>
      <c r="H132" s="159">
        <f>SUM(H133:H135)</f>
        <v>0</v>
      </c>
      <c r="I132" s="159">
        <f>SUM(I133:I135)</f>
        <v>0</v>
      </c>
    </row>
    <row r="133" spans="1:9" ht="15" customHeight="1">
      <c r="A133" s="104">
        <v>2711</v>
      </c>
      <c r="B133" s="108" t="s">
        <v>588</v>
      </c>
      <c r="C133" s="108">
        <v>1</v>
      </c>
      <c r="D133" s="108">
        <v>1</v>
      </c>
      <c r="E133" s="61" t="s">
        <v>945</v>
      </c>
      <c r="F133" s="67" t="s">
        <v>946</v>
      </c>
      <c r="G133" s="159">
        <f t="shared" si="1"/>
        <v>0</v>
      </c>
      <c r="H133" s="159">
        <v>0</v>
      </c>
      <c r="I133" s="159">
        <v>0</v>
      </c>
    </row>
    <row r="134" spans="1:9" ht="15" customHeight="1">
      <c r="A134" s="104">
        <v>2712</v>
      </c>
      <c r="B134" s="108" t="s">
        <v>588</v>
      </c>
      <c r="C134" s="108">
        <v>1</v>
      </c>
      <c r="D134" s="108">
        <v>2</v>
      </c>
      <c r="E134" s="61" t="s">
        <v>947</v>
      </c>
      <c r="F134" s="67" t="s">
        <v>948</v>
      </c>
      <c r="G134" s="159">
        <f t="shared" si="1"/>
        <v>0</v>
      </c>
      <c r="H134" s="159">
        <v>0</v>
      </c>
      <c r="I134" s="159">
        <v>0</v>
      </c>
    </row>
    <row r="135" spans="1:9" ht="15" customHeight="1">
      <c r="A135" s="104">
        <v>2713</v>
      </c>
      <c r="B135" s="108" t="s">
        <v>588</v>
      </c>
      <c r="C135" s="108">
        <v>1</v>
      </c>
      <c r="D135" s="108">
        <v>3</v>
      </c>
      <c r="E135" s="61" t="s">
        <v>359</v>
      </c>
      <c r="F135" s="67" t="s">
        <v>949</v>
      </c>
      <c r="G135" s="159">
        <f t="shared" si="1"/>
        <v>0</v>
      </c>
      <c r="H135" s="159">
        <v>0</v>
      </c>
      <c r="I135" s="159">
        <v>0</v>
      </c>
    </row>
    <row r="136" spans="1:9" ht="24.75" customHeight="1">
      <c r="A136" s="104">
        <v>2720</v>
      </c>
      <c r="B136" s="51" t="s">
        <v>588</v>
      </c>
      <c r="C136" s="51">
        <v>2</v>
      </c>
      <c r="D136" s="51">
        <v>0</v>
      </c>
      <c r="E136" s="59" t="s">
        <v>300</v>
      </c>
      <c r="F136" s="60" t="s">
        <v>950</v>
      </c>
      <c r="G136" s="159">
        <f aca="true" t="shared" si="2" ref="G136:G199">SUM(H136:I136)</f>
        <v>0</v>
      </c>
      <c r="H136" s="159">
        <f>SUM(H137:H140)</f>
        <v>0</v>
      </c>
      <c r="I136" s="159">
        <f>SUM(I137:I140)</f>
        <v>0</v>
      </c>
    </row>
    <row r="137" spans="1:9" ht="15" customHeight="1">
      <c r="A137" s="104">
        <v>2721</v>
      </c>
      <c r="B137" s="108" t="s">
        <v>588</v>
      </c>
      <c r="C137" s="108">
        <v>2</v>
      </c>
      <c r="D137" s="108">
        <v>1</v>
      </c>
      <c r="E137" s="61" t="s">
        <v>951</v>
      </c>
      <c r="F137" s="67" t="s">
        <v>952</v>
      </c>
      <c r="G137" s="159">
        <f t="shared" si="2"/>
        <v>0</v>
      </c>
      <c r="H137" s="159">
        <v>0</v>
      </c>
      <c r="I137" s="159">
        <v>0</v>
      </c>
    </row>
    <row r="138" spans="1:9" ht="15" customHeight="1">
      <c r="A138" s="104">
        <v>2722</v>
      </c>
      <c r="B138" s="108" t="s">
        <v>588</v>
      </c>
      <c r="C138" s="108">
        <v>2</v>
      </c>
      <c r="D138" s="108">
        <v>2</v>
      </c>
      <c r="E138" s="61" t="s">
        <v>953</v>
      </c>
      <c r="F138" s="67" t="s">
        <v>954</v>
      </c>
      <c r="G138" s="159">
        <f t="shared" si="2"/>
        <v>0</v>
      </c>
      <c r="H138" s="159">
        <v>0</v>
      </c>
      <c r="I138" s="159">
        <v>0</v>
      </c>
    </row>
    <row r="139" spans="1:9" ht="15" customHeight="1">
      <c r="A139" s="104">
        <v>2723</v>
      </c>
      <c r="B139" s="108" t="s">
        <v>588</v>
      </c>
      <c r="C139" s="108">
        <v>2</v>
      </c>
      <c r="D139" s="108">
        <v>3</v>
      </c>
      <c r="E139" s="61" t="s">
        <v>360</v>
      </c>
      <c r="F139" s="67" t="s">
        <v>955</v>
      </c>
      <c r="G139" s="159">
        <f t="shared" si="2"/>
        <v>0</v>
      </c>
      <c r="H139" s="159">
        <v>0</v>
      </c>
      <c r="I139" s="159">
        <v>0</v>
      </c>
    </row>
    <row r="140" spans="1:9" ht="15" customHeight="1">
      <c r="A140" s="104">
        <v>2724</v>
      </c>
      <c r="B140" s="108" t="s">
        <v>588</v>
      </c>
      <c r="C140" s="108">
        <v>2</v>
      </c>
      <c r="D140" s="108">
        <v>4</v>
      </c>
      <c r="E140" s="61" t="s">
        <v>956</v>
      </c>
      <c r="F140" s="67" t="s">
        <v>957</v>
      </c>
      <c r="G140" s="159">
        <f t="shared" si="2"/>
        <v>0</v>
      </c>
      <c r="H140" s="159">
        <v>0</v>
      </c>
      <c r="I140" s="159">
        <v>0</v>
      </c>
    </row>
    <row r="141" spans="1:9" ht="15" customHeight="1">
      <c r="A141" s="104">
        <v>2730</v>
      </c>
      <c r="B141" s="51" t="s">
        <v>588</v>
      </c>
      <c r="C141" s="51">
        <v>3</v>
      </c>
      <c r="D141" s="51">
        <v>0</v>
      </c>
      <c r="E141" s="59" t="s">
        <v>301</v>
      </c>
      <c r="F141" s="60" t="s">
        <v>959</v>
      </c>
      <c r="G141" s="159">
        <f t="shared" si="2"/>
        <v>0</v>
      </c>
      <c r="H141" s="159">
        <f>SUM(H142:H145)</f>
        <v>0</v>
      </c>
      <c r="I141" s="159">
        <f>SUM(I142:I145)</f>
        <v>0</v>
      </c>
    </row>
    <row r="142" spans="1:9" ht="24.75" customHeight="1">
      <c r="A142" s="104">
        <v>2731</v>
      </c>
      <c r="B142" s="108" t="s">
        <v>588</v>
      </c>
      <c r="C142" s="108">
        <v>3</v>
      </c>
      <c r="D142" s="108">
        <v>1</v>
      </c>
      <c r="E142" s="61" t="s">
        <v>960</v>
      </c>
      <c r="F142" s="62" t="s">
        <v>961</v>
      </c>
      <c r="G142" s="159">
        <f t="shared" si="2"/>
        <v>0</v>
      </c>
      <c r="H142" s="159">
        <v>0</v>
      </c>
      <c r="I142" s="159">
        <v>0</v>
      </c>
    </row>
    <row r="143" spans="1:9" ht="24.75" customHeight="1">
      <c r="A143" s="104">
        <v>2732</v>
      </c>
      <c r="B143" s="108" t="s">
        <v>588</v>
      </c>
      <c r="C143" s="108">
        <v>3</v>
      </c>
      <c r="D143" s="108">
        <v>2</v>
      </c>
      <c r="E143" s="61" t="s">
        <v>962</v>
      </c>
      <c r="F143" s="62" t="s">
        <v>963</v>
      </c>
      <c r="G143" s="159">
        <f t="shared" si="2"/>
        <v>0</v>
      </c>
      <c r="H143" s="159">
        <v>0</v>
      </c>
      <c r="I143" s="159">
        <v>0</v>
      </c>
    </row>
    <row r="144" spans="1:9" ht="24.75" customHeight="1">
      <c r="A144" s="104">
        <v>2733</v>
      </c>
      <c r="B144" s="108" t="s">
        <v>588</v>
      </c>
      <c r="C144" s="108">
        <v>3</v>
      </c>
      <c r="D144" s="108">
        <v>3</v>
      </c>
      <c r="E144" s="61" t="s">
        <v>964</v>
      </c>
      <c r="F144" s="62" t="s">
        <v>965</v>
      </c>
      <c r="G144" s="159">
        <f t="shared" si="2"/>
        <v>0</v>
      </c>
      <c r="H144" s="159">
        <v>0</v>
      </c>
      <c r="I144" s="159">
        <v>0</v>
      </c>
    </row>
    <row r="145" spans="1:9" ht="24.75" customHeight="1">
      <c r="A145" s="104">
        <v>2734</v>
      </c>
      <c r="B145" s="108" t="s">
        <v>588</v>
      </c>
      <c r="C145" s="108">
        <v>3</v>
      </c>
      <c r="D145" s="108">
        <v>4</v>
      </c>
      <c r="E145" s="61" t="s">
        <v>966</v>
      </c>
      <c r="F145" s="62" t="s">
        <v>967</v>
      </c>
      <c r="G145" s="159">
        <f t="shared" si="2"/>
        <v>0</v>
      </c>
      <c r="H145" s="159">
        <v>0</v>
      </c>
      <c r="I145" s="159">
        <v>0</v>
      </c>
    </row>
    <row r="146" spans="1:9" ht="24.75" customHeight="1">
      <c r="A146" s="104">
        <v>2740</v>
      </c>
      <c r="B146" s="51" t="s">
        <v>588</v>
      </c>
      <c r="C146" s="51">
        <v>4</v>
      </c>
      <c r="D146" s="51">
        <v>0</v>
      </c>
      <c r="E146" s="59" t="s">
        <v>302</v>
      </c>
      <c r="F146" s="60" t="s">
        <v>969</v>
      </c>
      <c r="G146" s="159">
        <f t="shared" si="2"/>
        <v>0</v>
      </c>
      <c r="H146" s="159">
        <f>SUM(H147)</f>
        <v>0</v>
      </c>
      <c r="I146" s="159">
        <f>SUM(I147)</f>
        <v>0</v>
      </c>
    </row>
    <row r="147" spans="1:9" ht="16.5" customHeight="1">
      <c r="A147" s="104">
        <v>2741</v>
      </c>
      <c r="B147" s="108" t="s">
        <v>588</v>
      </c>
      <c r="C147" s="108">
        <v>4</v>
      </c>
      <c r="D147" s="108">
        <v>1</v>
      </c>
      <c r="E147" s="61" t="s">
        <v>968</v>
      </c>
      <c r="F147" s="67" t="s">
        <v>970</v>
      </c>
      <c r="G147" s="159">
        <f t="shared" si="2"/>
        <v>0</v>
      </c>
      <c r="H147" s="159">
        <v>0</v>
      </c>
      <c r="I147" s="159">
        <v>0</v>
      </c>
    </row>
    <row r="148" spans="1:9" ht="24.75" customHeight="1">
      <c r="A148" s="104">
        <v>2750</v>
      </c>
      <c r="B148" s="51" t="s">
        <v>588</v>
      </c>
      <c r="C148" s="51">
        <v>5</v>
      </c>
      <c r="D148" s="51">
        <v>0</v>
      </c>
      <c r="E148" s="59" t="s">
        <v>303</v>
      </c>
      <c r="F148" s="60" t="s">
        <v>972</v>
      </c>
      <c r="G148" s="159">
        <f t="shared" si="2"/>
        <v>0</v>
      </c>
      <c r="H148" s="159">
        <f>SUM(H149)</f>
        <v>0</v>
      </c>
      <c r="I148" s="159">
        <f>SUM(I149)</f>
        <v>0</v>
      </c>
    </row>
    <row r="149" spans="1:9" ht="24">
      <c r="A149" s="104">
        <v>2751</v>
      </c>
      <c r="B149" s="108" t="s">
        <v>588</v>
      </c>
      <c r="C149" s="108">
        <v>5</v>
      </c>
      <c r="D149" s="108">
        <v>1</v>
      </c>
      <c r="E149" s="61" t="s">
        <v>971</v>
      </c>
      <c r="F149" s="67" t="s">
        <v>972</v>
      </c>
      <c r="G149" s="159">
        <f t="shared" si="2"/>
        <v>0</v>
      </c>
      <c r="H149" s="159">
        <v>0</v>
      </c>
      <c r="I149" s="159">
        <v>0</v>
      </c>
    </row>
    <row r="150" spans="1:9" ht="27.75" customHeight="1">
      <c r="A150" s="104">
        <v>2760</v>
      </c>
      <c r="B150" s="51" t="s">
        <v>588</v>
      </c>
      <c r="C150" s="51">
        <v>6</v>
      </c>
      <c r="D150" s="51">
        <v>0</v>
      </c>
      <c r="E150" s="59" t="s">
        <v>304</v>
      </c>
      <c r="F150" s="60" t="s">
        <v>974</v>
      </c>
      <c r="G150" s="159">
        <f t="shared" si="2"/>
        <v>0</v>
      </c>
      <c r="H150" s="159">
        <f>SUM(H151:H152)</f>
        <v>0</v>
      </c>
      <c r="I150" s="159">
        <f>SUM(I151:I152)</f>
        <v>0</v>
      </c>
    </row>
    <row r="151" spans="1:9" ht="24">
      <c r="A151" s="104">
        <v>2761</v>
      </c>
      <c r="B151" s="108" t="s">
        <v>588</v>
      </c>
      <c r="C151" s="108">
        <v>6</v>
      </c>
      <c r="D151" s="108">
        <v>1</v>
      </c>
      <c r="E151" s="61" t="s">
        <v>589</v>
      </c>
      <c r="F151" s="60"/>
      <c r="G151" s="159">
        <f t="shared" si="2"/>
        <v>0</v>
      </c>
      <c r="H151" s="159">
        <v>0</v>
      </c>
      <c r="I151" s="159">
        <v>0</v>
      </c>
    </row>
    <row r="152" spans="1:9" ht="17.25" customHeight="1">
      <c r="A152" s="104">
        <v>2762</v>
      </c>
      <c r="B152" s="108" t="s">
        <v>588</v>
      </c>
      <c r="C152" s="108">
        <v>6</v>
      </c>
      <c r="D152" s="108">
        <v>2</v>
      </c>
      <c r="E152" s="61" t="s">
        <v>973</v>
      </c>
      <c r="F152" s="67" t="s">
        <v>975</v>
      </c>
      <c r="G152" s="159">
        <f t="shared" si="2"/>
        <v>0</v>
      </c>
      <c r="H152" s="159">
        <v>0</v>
      </c>
      <c r="I152" s="159">
        <v>0</v>
      </c>
    </row>
    <row r="153" spans="1:10" s="106" customFormat="1" ht="14.25" customHeight="1">
      <c r="A153" s="104">
        <v>2800</v>
      </c>
      <c r="B153" s="51" t="s">
        <v>590</v>
      </c>
      <c r="C153" s="51">
        <v>0</v>
      </c>
      <c r="D153" s="51">
        <v>0</v>
      </c>
      <c r="E153" s="70" t="s">
        <v>237</v>
      </c>
      <c r="F153" s="68" t="s">
        <v>976</v>
      </c>
      <c r="G153" s="159">
        <f t="shared" si="2"/>
        <v>21000</v>
      </c>
      <c r="H153" s="159">
        <f>SUM(H154+H156+H164+H168+H172+H174)</f>
        <v>2500</v>
      </c>
      <c r="I153" s="159">
        <f>SUM(I154+I156+I164+I168+I172+I174)</f>
        <v>18500</v>
      </c>
      <c r="J153" s="257"/>
    </row>
    <row r="154" spans="1:9" ht="15" customHeight="1">
      <c r="A154" s="104">
        <v>2810</v>
      </c>
      <c r="B154" s="108" t="s">
        <v>590</v>
      </c>
      <c r="C154" s="108">
        <v>1</v>
      </c>
      <c r="D154" s="108">
        <v>0</v>
      </c>
      <c r="E154" s="59" t="s">
        <v>305</v>
      </c>
      <c r="F154" s="60" t="s">
        <v>978</v>
      </c>
      <c r="G154" s="159">
        <f t="shared" si="2"/>
        <v>19000</v>
      </c>
      <c r="H154" s="159">
        <f>SUM(H155)</f>
        <v>500</v>
      </c>
      <c r="I154" s="159">
        <f>SUM(I155)</f>
        <v>18500</v>
      </c>
    </row>
    <row r="155" spans="1:9" ht="14.25" customHeight="1">
      <c r="A155" s="104">
        <v>2811</v>
      </c>
      <c r="B155" s="108" t="s">
        <v>590</v>
      </c>
      <c r="C155" s="108">
        <v>1</v>
      </c>
      <c r="D155" s="108">
        <v>1</v>
      </c>
      <c r="E155" s="61" t="s">
        <v>977</v>
      </c>
      <c r="F155" s="67" t="s">
        <v>979</v>
      </c>
      <c r="G155" s="159">
        <f t="shared" si="2"/>
        <v>19000</v>
      </c>
      <c r="H155" s="159">
        <f>'Հատված 6'!H406</f>
        <v>500</v>
      </c>
      <c r="I155" s="159">
        <f>'Հատված 6'!I406</f>
        <v>18500</v>
      </c>
    </row>
    <row r="156" spans="1:9" ht="14.25" customHeight="1">
      <c r="A156" s="104">
        <v>2820</v>
      </c>
      <c r="B156" s="51" t="s">
        <v>590</v>
      </c>
      <c r="C156" s="51">
        <v>2</v>
      </c>
      <c r="D156" s="51">
        <v>0</v>
      </c>
      <c r="E156" s="59" t="s">
        <v>306</v>
      </c>
      <c r="F156" s="60" t="s">
        <v>980</v>
      </c>
      <c r="G156" s="159">
        <f t="shared" si="2"/>
        <v>1700</v>
      </c>
      <c r="H156" s="159">
        <f>SUM(H157:H163)</f>
        <v>1700</v>
      </c>
      <c r="I156" s="159">
        <f>SUM(I157:I163)</f>
        <v>0</v>
      </c>
    </row>
    <row r="157" spans="1:9" ht="14.25" customHeight="1">
      <c r="A157" s="104">
        <v>2821</v>
      </c>
      <c r="B157" s="108" t="s">
        <v>590</v>
      </c>
      <c r="C157" s="108">
        <v>2</v>
      </c>
      <c r="D157" s="108">
        <v>1</v>
      </c>
      <c r="E157" s="61" t="s">
        <v>591</v>
      </c>
      <c r="F157" s="60"/>
      <c r="G157" s="159">
        <f t="shared" si="2"/>
        <v>0</v>
      </c>
      <c r="H157" s="159">
        <v>0</v>
      </c>
      <c r="I157" s="159">
        <v>0</v>
      </c>
    </row>
    <row r="158" spans="1:9" ht="14.25" customHeight="1">
      <c r="A158" s="104">
        <v>2822</v>
      </c>
      <c r="B158" s="108" t="s">
        <v>590</v>
      </c>
      <c r="C158" s="108">
        <v>2</v>
      </c>
      <c r="D158" s="108">
        <v>2</v>
      </c>
      <c r="E158" s="61" t="s">
        <v>592</v>
      </c>
      <c r="F158" s="60"/>
      <c r="G158" s="159">
        <f t="shared" si="2"/>
        <v>0</v>
      </c>
      <c r="H158" s="159">
        <f>'Հատված 6'!H418</f>
        <v>0</v>
      </c>
      <c r="I158" s="159">
        <f>'Հատված 6'!I418</f>
        <v>0</v>
      </c>
    </row>
    <row r="159" spans="1:9" ht="14.25" customHeight="1">
      <c r="A159" s="104">
        <v>2823</v>
      </c>
      <c r="B159" s="108" t="s">
        <v>590</v>
      </c>
      <c r="C159" s="108">
        <v>2</v>
      </c>
      <c r="D159" s="108">
        <v>3</v>
      </c>
      <c r="E159" s="61" t="s">
        <v>624</v>
      </c>
      <c r="F159" s="67" t="s">
        <v>981</v>
      </c>
      <c r="G159" s="159">
        <f t="shared" si="2"/>
        <v>0</v>
      </c>
      <c r="H159" s="159">
        <v>0</v>
      </c>
      <c r="I159" s="159">
        <v>0</v>
      </c>
    </row>
    <row r="160" spans="1:9" ht="14.25" customHeight="1">
      <c r="A160" s="104">
        <v>2824</v>
      </c>
      <c r="B160" s="108" t="s">
        <v>590</v>
      </c>
      <c r="C160" s="108">
        <v>2</v>
      </c>
      <c r="D160" s="108">
        <v>4</v>
      </c>
      <c r="E160" s="61" t="s">
        <v>593</v>
      </c>
      <c r="F160" s="67"/>
      <c r="G160" s="159">
        <f t="shared" si="2"/>
        <v>1700</v>
      </c>
      <c r="H160" s="159">
        <f>'Հատված 6'!H424</f>
        <v>1700</v>
      </c>
      <c r="I160" s="159">
        <f>'Հատված 6'!I424</f>
        <v>0</v>
      </c>
    </row>
    <row r="161" spans="1:9" ht="14.25" customHeight="1">
      <c r="A161" s="104">
        <v>2825</v>
      </c>
      <c r="B161" s="108" t="s">
        <v>590</v>
      </c>
      <c r="C161" s="108">
        <v>2</v>
      </c>
      <c r="D161" s="108">
        <v>5</v>
      </c>
      <c r="E161" s="61" t="s">
        <v>594</v>
      </c>
      <c r="F161" s="67"/>
      <c r="G161" s="159">
        <f t="shared" si="2"/>
        <v>0</v>
      </c>
      <c r="H161" s="159">
        <v>0</v>
      </c>
      <c r="I161" s="159">
        <v>0</v>
      </c>
    </row>
    <row r="162" spans="1:9" ht="14.25" customHeight="1">
      <c r="A162" s="104">
        <v>2826</v>
      </c>
      <c r="B162" s="108" t="s">
        <v>590</v>
      </c>
      <c r="C162" s="108">
        <v>2</v>
      </c>
      <c r="D162" s="108">
        <v>6</v>
      </c>
      <c r="E162" s="61" t="s">
        <v>595</v>
      </c>
      <c r="F162" s="67"/>
      <c r="G162" s="159">
        <f t="shared" si="2"/>
        <v>0</v>
      </c>
      <c r="H162" s="159">
        <v>0</v>
      </c>
      <c r="I162" s="159">
        <v>0</v>
      </c>
    </row>
    <row r="163" spans="1:9" ht="24">
      <c r="A163" s="104">
        <v>2827</v>
      </c>
      <c r="B163" s="108" t="s">
        <v>590</v>
      </c>
      <c r="C163" s="108">
        <v>2</v>
      </c>
      <c r="D163" s="108">
        <v>7</v>
      </c>
      <c r="E163" s="61" t="s">
        <v>596</v>
      </c>
      <c r="F163" s="67"/>
      <c r="G163" s="159">
        <f t="shared" si="2"/>
        <v>0</v>
      </c>
      <c r="H163" s="159">
        <v>0</v>
      </c>
      <c r="I163" s="159">
        <v>0</v>
      </c>
    </row>
    <row r="164" spans="1:9" ht="36" customHeight="1">
      <c r="A164" s="104">
        <v>2830</v>
      </c>
      <c r="B164" s="51" t="s">
        <v>590</v>
      </c>
      <c r="C164" s="51">
        <v>3</v>
      </c>
      <c r="D164" s="51">
        <v>0</v>
      </c>
      <c r="E164" s="59" t="s">
        <v>307</v>
      </c>
      <c r="F164" s="69" t="s">
        <v>982</v>
      </c>
      <c r="G164" s="159">
        <f t="shared" si="2"/>
        <v>0</v>
      </c>
      <c r="H164" s="159">
        <f>SUM(H165:H167)</f>
        <v>0</v>
      </c>
      <c r="I164" s="159">
        <f>SUM(I165:I167)</f>
        <v>0</v>
      </c>
    </row>
    <row r="165" spans="1:9" ht="15.75">
      <c r="A165" s="104">
        <v>2831</v>
      </c>
      <c r="B165" s="108" t="s">
        <v>590</v>
      </c>
      <c r="C165" s="108">
        <v>3</v>
      </c>
      <c r="D165" s="108">
        <v>1</v>
      </c>
      <c r="E165" s="61" t="s">
        <v>625</v>
      </c>
      <c r="F165" s="69"/>
      <c r="G165" s="159">
        <f t="shared" si="2"/>
        <v>0</v>
      </c>
      <c r="H165" s="159">
        <v>0</v>
      </c>
      <c r="I165" s="159">
        <v>0</v>
      </c>
    </row>
    <row r="166" spans="1:9" ht="15.75">
      <c r="A166" s="104">
        <v>2832</v>
      </c>
      <c r="B166" s="108" t="s">
        <v>590</v>
      </c>
      <c r="C166" s="108">
        <v>3</v>
      </c>
      <c r="D166" s="108">
        <v>2</v>
      </c>
      <c r="E166" s="61" t="s">
        <v>632</v>
      </c>
      <c r="F166" s="69"/>
      <c r="G166" s="159">
        <f t="shared" si="2"/>
        <v>0</v>
      </c>
      <c r="H166" s="159">
        <v>0</v>
      </c>
      <c r="I166" s="159">
        <v>0</v>
      </c>
    </row>
    <row r="167" spans="1:9" ht="14.25" customHeight="1">
      <c r="A167" s="104">
        <v>2833</v>
      </c>
      <c r="B167" s="108" t="s">
        <v>590</v>
      </c>
      <c r="C167" s="108">
        <v>3</v>
      </c>
      <c r="D167" s="108">
        <v>3</v>
      </c>
      <c r="E167" s="61" t="s">
        <v>633</v>
      </c>
      <c r="F167" s="67" t="s">
        <v>983</v>
      </c>
      <c r="G167" s="159">
        <f t="shared" si="2"/>
        <v>0</v>
      </c>
      <c r="H167" s="159">
        <v>0</v>
      </c>
      <c r="I167" s="159">
        <v>0</v>
      </c>
    </row>
    <row r="168" spans="1:9" ht="26.25" customHeight="1">
      <c r="A168" s="104">
        <v>2840</v>
      </c>
      <c r="B168" s="51" t="s">
        <v>590</v>
      </c>
      <c r="C168" s="51">
        <v>4</v>
      </c>
      <c r="D168" s="51">
        <v>0</v>
      </c>
      <c r="E168" s="59" t="s">
        <v>308</v>
      </c>
      <c r="F168" s="69" t="s">
        <v>984</v>
      </c>
      <c r="G168" s="159">
        <f t="shared" si="2"/>
        <v>300</v>
      </c>
      <c r="H168" s="159">
        <f>SUM(H169:H171)</f>
        <v>300</v>
      </c>
      <c r="I168" s="159">
        <f>SUM(I169:I171)</f>
        <v>0</v>
      </c>
    </row>
    <row r="169" spans="1:9" ht="15.75">
      <c r="A169" s="104">
        <v>2841</v>
      </c>
      <c r="B169" s="108" t="s">
        <v>590</v>
      </c>
      <c r="C169" s="108">
        <v>4</v>
      </c>
      <c r="D169" s="108">
        <v>1</v>
      </c>
      <c r="E169" s="61" t="s">
        <v>635</v>
      </c>
      <c r="F169" s="69"/>
      <c r="G169" s="159">
        <f t="shared" si="2"/>
        <v>0</v>
      </c>
      <c r="H169" s="159">
        <v>0</v>
      </c>
      <c r="I169" s="159">
        <v>0</v>
      </c>
    </row>
    <row r="170" spans="1:9" ht="26.25" customHeight="1">
      <c r="A170" s="104">
        <v>2842</v>
      </c>
      <c r="B170" s="108" t="s">
        <v>590</v>
      </c>
      <c r="C170" s="108">
        <v>4</v>
      </c>
      <c r="D170" s="108">
        <v>2</v>
      </c>
      <c r="E170" s="61" t="s">
        <v>636</v>
      </c>
      <c r="F170" s="69"/>
      <c r="G170" s="159">
        <f t="shared" si="2"/>
        <v>300</v>
      </c>
      <c r="H170" s="159">
        <f>'Հատված 6'!H458</f>
        <v>300</v>
      </c>
      <c r="I170" s="159">
        <v>0</v>
      </c>
    </row>
    <row r="171" spans="1:9" ht="16.5" customHeight="1">
      <c r="A171" s="104">
        <v>2843</v>
      </c>
      <c r="B171" s="108" t="s">
        <v>590</v>
      </c>
      <c r="C171" s="108">
        <v>4</v>
      </c>
      <c r="D171" s="108">
        <v>3</v>
      </c>
      <c r="E171" s="61" t="s">
        <v>634</v>
      </c>
      <c r="F171" s="67" t="s">
        <v>985</v>
      </c>
      <c r="G171" s="159">
        <f t="shared" si="2"/>
        <v>0</v>
      </c>
      <c r="H171" s="159">
        <v>0</v>
      </c>
      <c r="I171" s="159">
        <v>0</v>
      </c>
    </row>
    <row r="172" spans="1:9" ht="36.75" customHeight="1">
      <c r="A172" s="104">
        <v>2850</v>
      </c>
      <c r="B172" s="51" t="s">
        <v>590</v>
      </c>
      <c r="C172" s="51">
        <v>5</v>
      </c>
      <c r="D172" s="51">
        <v>0</v>
      </c>
      <c r="E172" s="74" t="s">
        <v>309</v>
      </c>
      <c r="F172" s="69" t="s">
        <v>987</v>
      </c>
      <c r="G172" s="159">
        <f t="shared" si="2"/>
        <v>0</v>
      </c>
      <c r="H172" s="159">
        <f>SUM(H173)</f>
        <v>0</v>
      </c>
      <c r="I172" s="159">
        <f>SUM(I173)</f>
        <v>0</v>
      </c>
    </row>
    <row r="173" spans="1:9" ht="26.25" customHeight="1">
      <c r="A173" s="104">
        <v>2851</v>
      </c>
      <c r="B173" s="51" t="s">
        <v>590</v>
      </c>
      <c r="C173" s="51">
        <v>5</v>
      </c>
      <c r="D173" s="51">
        <v>1</v>
      </c>
      <c r="E173" s="75" t="s">
        <v>986</v>
      </c>
      <c r="F173" s="67" t="s">
        <v>988</v>
      </c>
      <c r="G173" s="159">
        <f t="shared" si="2"/>
        <v>0</v>
      </c>
      <c r="H173" s="159">
        <v>0</v>
      </c>
      <c r="I173" s="159">
        <v>0</v>
      </c>
    </row>
    <row r="174" spans="1:9" ht="26.25" customHeight="1">
      <c r="A174" s="104">
        <v>2860</v>
      </c>
      <c r="B174" s="51" t="s">
        <v>590</v>
      </c>
      <c r="C174" s="51">
        <v>6</v>
      </c>
      <c r="D174" s="51">
        <v>0</v>
      </c>
      <c r="E174" s="74" t="s">
        <v>310</v>
      </c>
      <c r="F174" s="69" t="s">
        <v>111</v>
      </c>
      <c r="G174" s="159">
        <f t="shared" si="2"/>
        <v>0</v>
      </c>
      <c r="H174" s="159">
        <f>SUM(H175)</f>
        <v>0</v>
      </c>
      <c r="I174" s="159">
        <f>SUM(I175)</f>
        <v>0</v>
      </c>
    </row>
    <row r="175" spans="1:9" ht="26.25" customHeight="1">
      <c r="A175" s="104">
        <v>2861</v>
      </c>
      <c r="B175" s="108" t="s">
        <v>590</v>
      </c>
      <c r="C175" s="108">
        <v>6</v>
      </c>
      <c r="D175" s="108">
        <v>1</v>
      </c>
      <c r="E175" s="75" t="s">
        <v>989</v>
      </c>
      <c r="F175" s="67" t="s">
        <v>112</v>
      </c>
      <c r="G175" s="159">
        <f t="shared" si="2"/>
        <v>0</v>
      </c>
      <c r="H175" s="159">
        <f>'Հատված 6'!H473</f>
        <v>0</v>
      </c>
      <c r="I175" s="159">
        <f>'Հատված 6'!I469</f>
        <v>0</v>
      </c>
    </row>
    <row r="176" spans="1:10" s="106" customFormat="1" ht="15" customHeight="1">
      <c r="A176" s="104">
        <v>2900</v>
      </c>
      <c r="B176" s="51" t="s">
        <v>597</v>
      </c>
      <c r="C176" s="51">
        <v>0</v>
      </c>
      <c r="D176" s="51">
        <v>0</v>
      </c>
      <c r="E176" s="70" t="s">
        <v>238</v>
      </c>
      <c r="F176" s="68" t="s">
        <v>113</v>
      </c>
      <c r="G176" s="159">
        <f t="shared" si="2"/>
        <v>64540</v>
      </c>
      <c r="H176" s="159">
        <f>SUM(H177+H180+H183+H186+H189+H192+H194+H196)</f>
        <v>42040</v>
      </c>
      <c r="I176" s="159">
        <f>SUM(I177+I180+I183+I186+I189+I192+I194+I196)</f>
        <v>22500</v>
      </c>
      <c r="J176" s="257"/>
    </row>
    <row r="177" spans="1:9" ht="24.75" customHeight="1">
      <c r="A177" s="104">
        <v>2910</v>
      </c>
      <c r="B177" s="51" t="s">
        <v>597</v>
      </c>
      <c r="C177" s="51">
        <v>1</v>
      </c>
      <c r="D177" s="51">
        <v>0</v>
      </c>
      <c r="E177" s="59" t="s">
        <v>311</v>
      </c>
      <c r="F177" s="60" t="s">
        <v>114</v>
      </c>
      <c r="G177" s="159">
        <f t="shared" si="2"/>
        <v>50400</v>
      </c>
      <c r="H177" s="159">
        <f>SUM(H178:H179)</f>
        <v>28400</v>
      </c>
      <c r="I177" s="159">
        <f>SUM(I178:I179)</f>
        <v>22000</v>
      </c>
    </row>
    <row r="178" spans="1:9" ht="18.75" customHeight="1">
      <c r="A178" s="104">
        <v>2911</v>
      </c>
      <c r="B178" s="108" t="s">
        <v>597</v>
      </c>
      <c r="C178" s="108">
        <v>1</v>
      </c>
      <c r="D178" s="108">
        <v>1</v>
      </c>
      <c r="E178" s="61" t="s">
        <v>115</v>
      </c>
      <c r="F178" s="67" t="s">
        <v>116</v>
      </c>
      <c r="G178" s="159">
        <f t="shared" si="2"/>
        <v>50400</v>
      </c>
      <c r="H178" s="159">
        <f>'Հատված 6'!H476</f>
        <v>28400</v>
      </c>
      <c r="I178" s="159">
        <f>'Հատված 6'!I476</f>
        <v>22000</v>
      </c>
    </row>
    <row r="179" spans="1:9" ht="18.75" customHeight="1">
      <c r="A179" s="104">
        <v>2912</v>
      </c>
      <c r="B179" s="108" t="s">
        <v>597</v>
      </c>
      <c r="C179" s="108">
        <v>1</v>
      </c>
      <c r="D179" s="108">
        <v>2</v>
      </c>
      <c r="E179" s="61" t="s">
        <v>598</v>
      </c>
      <c r="F179" s="67" t="s">
        <v>117</v>
      </c>
      <c r="G179" s="159">
        <f t="shared" si="2"/>
        <v>0</v>
      </c>
      <c r="H179" s="159">
        <v>0</v>
      </c>
      <c r="I179" s="159">
        <v>0</v>
      </c>
    </row>
    <row r="180" spans="1:9" ht="15" customHeight="1">
      <c r="A180" s="104">
        <v>2920</v>
      </c>
      <c r="B180" s="51" t="s">
        <v>597</v>
      </c>
      <c r="C180" s="51">
        <v>2</v>
      </c>
      <c r="D180" s="51">
        <v>0</v>
      </c>
      <c r="E180" s="59" t="s">
        <v>312</v>
      </c>
      <c r="F180" s="60" t="s">
        <v>118</v>
      </c>
      <c r="G180" s="159">
        <f t="shared" si="2"/>
        <v>0</v>
      </c>
      <c r="H180" s="159">
        <f>SUM(H181:H182)</f>
        <v>0</v>
      </c>
      <c r="I180" s="159">
        <f>SUM(I181:I182)</f>
        <v>0</v>
      </c>
    </row>
    <row r="181" spans="1:9" ht="18.75" customHeight="1">
      <c r="A181" s="104">
        <v>2921</v>
      </c>
      <c r="B181" s="108" t="s">
        <v>597</v>
      </c>
      <c r="C181" s="108">
        <v>2</v>
      </c>
      <c r="D181" s="108">
        <v>1</v>
      </c>
      <c r="E181" s="61" t="s">
        <v>599</v>
      </c>
      <c r="F181" s="67" t="s">
        <v>119</v>
      </c>
      <c r="G181" s="159">
        <f t="shared" si="2"/>
        <v>0</v>
      </c>
      <c r="H181" s="159">
        <v>0</v>
      </c>
      <c r="I181" s="159">
        <v>0</v>
      </c>
    </row>
    <row r="182" spans="1:9" ht="18.75" customHeight="1">
      <c r="A182" s="104">
        <v>2922</v>
      </c>
      <c r="B182" s="108" t="s">
        <v>597</v>
      </c>
      <c r="C182" s="108">
        <v>2</v>
      </c>
      <c r="D182" s="108">
        <v>2</v>
      </c>
      <c r="E182" s="61" t="s">
        <v>600</v>
      </c>
      <c r="F182" s="67" t="s">
        <v>120</v>
      </c>
      <c r="G182" s="159">
        <f t="shared" si="2"/>
        <v>0</v>
      </c>
      <c r="H182" s="159">
        <f>'Հատված 6'!H492</f>
        <v>0</v>
      </c>
      <c r="I182" s="159">
        <v>0</v>
      </c>
    </row>
    <row r="183" spans="1:9" ht="39" customHeight="1">
      <c r="A183" s="104">
        <v>2930</v>
      </c>
      <c r="B183" s="51" t="s">
        <v>597</v>
      </c>
      <c r="C183" s="51">
        <v>3</v>
      </c>
      <c r="D183" s="51">
        <v>0</v>
      </c>
      <c r="E183" s="59" t="s">
        <v>313</v>
      </c>
      <c r="F183" s="60" t="s">
        <v>121</v>
      </c>
      <c r="G183" s="159">
        <f t="shared" si="2"/>
        <v>0</v>
      </c>
      <c r="H183" s="159">
        <f>SUM(H184:H185)</f>
        <v>0</v>
      </c>
      <c r="I183" s="159">
        <f>SUM(I184:I185)</f>
        <v>0</v>
      </c>
    </row>
    <row r="184" spans="1:9" ht="27" customHeight="1">
      <c r="A184" s="104">
        <v>2931</v>
      </c>
      <c r="B184" s="108" t="s">
        <v>597</v>
      </c>
      <c r="C184" s="108">
        <v>3</v>
      </c>
      <c r="D184" s="108">
        <v>1</v>
      </c>
      <c r="E184" s="61" t="s">
        <v>601</v>
      </c>
      <c r="F184" s="67" t="s">
        <v>122</v>
      </c>
      <c r="G184" s="159">
        <f t="shared" si="2"/>
        <v>0</v>
      </c>
      <c r="H184" s="159">
        <v>0</v>
      </c>
      <c r="I184" s="159">
        <v>0</v>
      </c>
    </row>
    <row r="185" spans="1:9" ht="15.75">
      <c r="A185" s="104">
        <v>2932</v>
      </c>
      <c r="B185" s="108" t="s">
        <v>597</v>
      </c>
      <c r="C185" s="108">
        <v>3</v>
      </c>
      <c r="D185" s="108">
        <v>2</v>
      </c>
      <c r="E185" s="61" t="s">
        <v>602</v>
      </c>
      <c r="F185" s="67"/>
      <c r="G185" s="159">
        <f t="shared" si="2"/>
        <v>0</v>
      </c>
      <c r="H185" s="159">
        <v>0</v>
      </c>
      <c r="I185" s="159">
        <v>0</v>
      </c>
    </row>
    <row r="186" spans="1:9" ht="16.5" customHeight="1">
      <c r="A186" s="104">
        <v>2940</v>
      </c>
      <c r="B186" s="51" t="s">
        <v>597</v>
      </c>
      <c r="C186" s="51">
        <v>4</v>
      </c>
      <c r="D186" s="51">
        <v>0</v>
      </c>
      <c r="E186" s="59" t="s">
        <v>314</v>
      </c>
      <c r="F186" s="60" t="s">
        <v>123</v>
      </c>
      <c r="G186" s="159">
        <f t="shared" si="2"/>
        <v>500</v>
      </c>
      <c r="H186" s="159">
        <f>SUM(H187:H188)</f>
        <v>500</v>
      </c>
      <c r="I186" s="159">
        <f>SUM(I187:I188)</f>
        <v>0</v>
      </c>
    </row>
    <row r="187" spans="1:9" ht="16.5" customHeight="1">
      <c r="A187" s="104">
        <v>2941</v>
      </c>
      <c r="B187" s="108" t="s">
        <v>597</v>
      </c>
      <c r="C187" s="108">
        <v>4</v>
      </c>
      <c r="D187" s="108">
        <v>1</v>
      </c>
      <c r="E187" s="61" t="s">
        <v>603</v>
      </c>
      <c r="F187" s="67" t="s">
        <v>124</v>
      </c>
      <c r="G187" s="159">
        <f t="shared" si="2"/>
        <v>500</v>
      </c>
      <c r="H187" s="159">
        <f>'Հատված 6'!H501</f>
        <v>500</v>
      </c>
      <c r="I187" s="159">
        <v>0</v>
      </c>
    </row>
    <row r="188" spans="1:9" ht="16.5" customHeight="1">
      <c r="A188" s="104">
        <v>2942</v>
      </c>
      <c r="B188" s="108" t="s">
        <v>597</v>
      </c>
      <c r="C188" s="108">
        <v>4</v>
      </c>
      <c r="D188" s="108">
        <v>2</v>
      </c>
      <c r="E188" s="61" t="s">
        <v>604</v>
      </c>
      <c r="F188" s="67" t="s">
        <v>125</v>
      </c>
      <c r="G188" s="159">
        <f t="shared" si="2"/>
        <v>0</v>
      </c>
      <c r="H188" s="159">
        <v>0</v>
      </c>
      <c r="I188" s="159">
        <v>0</v>
      </c>
    </row>
    <row r="189" spans="1:9" ht="27.75" customHeight="1">
      <c r="A189" s="104">
        <v>2950</v>
      </c>
      <c r="B189" s="51" t="s">
        <v>597</v>
      </c>
      <c r="C189" s="51">
        <v>5</v>
      </c>
      <c r="D189" s="51">
        <v>0</v>
      </c>
      <c r="E189" s="59" t="s">
        <v>315</v>
      </c>
      <c r="F189" s="60" t="s">
        <v>126</v>
      </c>
      <c r="G189" s="159">
        <f t="shared" si="2"/>
        <v>13640</v>
      </c>
      <c r="H189" s="159">
        <f>SUM(H190:H191)</f>
        <v>13140</v>
      </c>
      <c r="I189" s="159">
        <f>SUM(I190:I191)</f>
        <v>500</v>
      </c>
    </row>
    <row r="190" spans="1:9" ht="15.75">
      <c r="A190" s="104">
        <v>2951</v>
      </c>
      <c r="B190" s="108" t="s">
        <v>597</v>
      </c>
      <c r="C190" s="108">
        <v>5</v>
      </c>
      <c r="D190" s="108">
        <v>1</v>
      </c>
      <c r="E190" s="61" t="s">
        <v>605</v>
      </c>
      <c r="F190" s="60"/>
      <c r="G190" s="159">
        <f t="shared" si="2"/>
        <v>13640</v>
      </c>
      <c r="H190" s="159">
        <f>'Հատված 6'!H508</f>
        <v>13140</v>
      </c>
      <c r="I190" s="159">
        <f>'Հատված 6'!I508</f>
        <v>500</v>
      </c>
    </row>
    <row r="191" spans="1:9" ht="18" customHeight="1">
      <c r="A191" s="104">
        <v>2952</v>
      </c>
      <c r="B191" s="108" t="s">
        <v>597</v>
      </c>
      <c r="C191" s="108">
        <v>5</v>
      </c>
      <c r="D191" s="108">
        <v>2</v>
      </c>
      <c r="E191" s="61" t="s">
        <v>606</v>
      </c>
      <c r="F191" s="67" t="s">
        <v>127</v>
      </c>
      <c r="G191" s="159">
        <f t="shared" si="2"/>
        <v>0</v>
      </c>
      <c r="H191" s="159">
        <v>0</v>
      </c>
      <c r="I191" s="159">
        <v>0</v>
      </c>
    </row>
    <row r="192" spans="1:9" ht="26.25" customHeight="1">
      <c r="A192" s="104">
        <v>2960</v>
      </c>
      <c r="B192" s="51" t="s">
        <v>597</v>
      </c>
      <c r="C192" s="51">
        <v>6</v>
      </c>
      <c r="D192" s="51">
        <v>0</v>
      </c>
      <c r="E192" s="59" t="s">
        <v>316</v>
      </c>
      <c r="F192" s="60" t="s">
        <v>129</v>
      </c>
      <c r="G192" s="159">
        <f t="shared" si="2"/>
        <v>0</v>
      </c>
      <c r="H192" s="159">
        <f>SUM(H193)</f>
        <v>0</v>
      </c>
      <c r="I192" s="159">
        <f>SUM(I193)</f>
        <v>0</v>
      </c>
    </row>
    <row r="193" spans="1:9" ht="24.75" customHeight="1">
      <c r="A193" s="104">
        <v>2961</v>
      </c>
      <c r="B193" s="108" t="s">
        <v>597</v>
      </c>
      <c r="C193" s="108">
        <v>6</v>
      </c>
      <c r="D193" s="108">
        <v>1</v>
      </c>
      <c r="E193" s="61" t="s">
        <v>128</v>
      </c>
      <c r="F193" s="67" t="s">
        <v>130</v>
      </c>
      <c r="G193" s="159">
        <f t="shared" si="2"/>
        <v>0</v>
      </c>
      <c r="H193" s="159">
        <v>0</v>
      </c>
      <c r="I193" s="159">
        <v>0</v>
      </c>
    </row>
    <row r="194" spans="1:9" ht="26.25" customHeight="1">
      <c r="A194" s="104">
        <v>2970</v>
      </c>
      <c r="B194" s="51" t="s">
        <v>597</v>
      </c>
      <c r="C194" s="51">
        <v>7</v>
      </c>
      <c r="D194" s="51">
        <v>0</v>
      </c>
      <c r="E194" s="59" t="s">
        <v>317</v>
      </c>
      <c r="F194" s="60" t="s">
        <v>132</v>
      </c>
      <c r="G194" s="159">
        <f t="shared" si="2"/>
        <v>0</v>
      </c>
      <c r="H194" s="159">
        <f>SUM(H195)</f>
        <v>0</v>
      </c>
      <c r="I194" s="159">
        <f>SUM(I195)</f>
        <v>0</v>
      </c>
    </row>
    <row r="195" spans="1:9" ht="26.25" customHeight="1">
      <c r="A195" s="104">
        <v>2971</v>
      </c>
      <c r="B195" s="108" t="s">
        <v>597</v>
      </c>
      <c r="C195" s="108">
        <v>7</v>
      </c>
      <c r="D195" s="108">
        <v>1</v>
      </c>
      <c r="E195" s="61" t="s">
        <v>131</v>
      </c>
      <c r="F195" s="67" t="s">
        <v>132</v>
      </c>
      <c r="G195" s="159">
        <f t="shared" si="2"/>
        <v>0</v>
      </c>
      <c r="H195" s="159">
        <v>0</v>
      </c>
      <c r="I195" s="159">
        <v>0</v>
      </c>
    </row>
    <row r="196" spans="1:9" ht="17.25" customHeight="1">
      <c r="A196" s="104">
        <v>2980</v>
      </c>
      <c r="B196" s="51" t="s">
        <v>597</v>
      </c>
      <c r="C196" s="51">
        <v>8</v>
      </c>
      <c r="D196" s="51">
        <v>0</v>
      </c>
      <c r="E196" s="59" t="s">
        <v>318</v>
      </c>
      <c r="F196" s="60" t="s">
        <v>134</v>
      </c>
      <c r="G196" s="159">
        <f t="shared" si="2"/>
        <v>0</v>
      </c>
      <c r="H196" s="159">
        <f>SUM(H197)</f>
        <v>0</v>
      </c>
      <c r="I196" s="159">
        <f>SUM(I197)</f>
        <v>0</v>
      </c>
    </row>
    <row r="197" spans="1:9" ht="20.25" customHeight="1">
      <c r="A197" s="104">
        <v>2981</v>
      </c>
      <c r="B197" s="108" t="s">
        <v>597</v>
      </c>
      <c r="C197" s="108">
        <v>8</v>
      </c>
      <c r="D197" s="108">
        <v>1</v>
      </c>
      <c r="E197" s="61" t="s">
        <v>133</v>
      </c>
      <c r="F197" s="67" t="s">
        <v>135</v>
      </c>
      <c r="G197" s="159">
        <f t="shared" si="2"/>
        <v>0</v>
      </c>
      <c r="H197" s="159">
        <v>0</v>
      </c>
      <c r="I197" s="159">
        <v>0</v>
      </c>
    </row>
    <row r="198" spans="1:10" s="106" customFormat="1" ht="15" customHeight="1">
      <c r="A198" s="104">
        <v>3000</v>
      </c>
      <c r="B198" s="51" t="s">
        <v>607</v>
      </c>
      <c r="C198" s="51">
        <v>0</v>
      </c>
      <c r="D198" s="51">
        <v>0</v>
      </c>
      <c r="E198" s="70" t="s">
        <v>223</v>
      </c>
      <c r="F198" s="68" t="s">
        <v>136</v>
      </c>
      <c r="G198" s="159">
        <f t="shared" si="2"/>
        <v>700</v>
      </c>
      <c r="H198" s="159">
        <f>SUM(H199+H202+H204+H206+H208+H210+H212+H214+H216)</f>
        <v>700</v>
      </c>
      <c r="I198" s="159">
        <f>SUM(I199+I202+I204+I206+I208+I210+I212+I214+I216)</f>
        <v>0</v>
      </c>
      <c r="J198" s="257"/>
    </row>
    <row r="199" spans="1:9" ht="24.75" customHeight="1">
      <c r="A199" s="104">
        <v>3010</v>
      </c>
      <c r="B199" s="51" t="s">
        <v>607</v>
      </c>
      <c r="C199" s="51">
        <v>1</v>
      </c>
      <c r="D199" s="51">
        <v>0</v>
      </c>
      <c r="E199" s="59" t="s">
        <v>319</v>
      </c>
      <c r="F199" s="60" t="s">
        <v>137</v>
      </c>
      <c r="G199" s="159">
        <f t="shared" si="2"/>
        <v>0</v>
      </c>
      <c r="H199" s="159">
        <f>SUM(H200:H201)</f>
        <v>0</v>
      </c>
      <c r="I199" s="159">
        <f>SUM(I200:I201)</f>
        <v>0</v>
      </c>
    </row>
    <row r="200" spans="1:9" ht="15.75" customHeight="1">
      <c r="A200" s="104">
        <v>3011</v>
      </c>
      <c r="B200" s="108" t="s">
        <v>607</v>
      </c>
      <c r="C200" s="108">
        <v>1</v>
      </c>
      <c r="D200" s="108">
        <v>1</v>
      </c>
      <c r="E200" s="61" t="s">
        <v>138</v>
      </c>
      <c r="F200" s="67" t="s">
        <v>139</v>
      </c>
      <c r="G200" s="159">
        <f aca="true" t="shared" si="3" ref="G200:G221">SUM(H200:I200)</f>
        <v>0</v>
      </c>
      <c r="H200" s="159">
        <v>0</v>
      </c>
      <c r="I200" s="159">
        <v>0</v>
      </c>
    </row>
    <row r="201" spans="1:9" ht="15.75" customHeight="1">
      <c r="A201" s="104">
        <v>3012</v>
      </c>
      <c r="B201" s="108" t="s">
        <v>607</v>
      </c>
      <c r="C201" s="108">
        <v>1</v>
      </c>
      <c r="D201" s="108">
        <v>2</v>
      </c>
      <c r="E201" s="61" t="s">
        <v>140</v>
      </c>
      <c r="F201" s="67" t="s">
        <v>141</v>
      </c>
      <c r="G201" s="159">
        <f t="shared" si="3"/>
        <v>0</v>
      </c>
      <c r="H201" s="159">
        <v>0</v>
      </c>
      <c r="I201" s="159">
        <v>0</v>
      </c>
    </row>
    <row r="202" spans="1:9" ht="15.75" customHeight="1">
      <c r="A202" s="104">
        <v>3020</v>
      </c>
      <c r="B202" s="51" t="s">
        <v>607</v>
      </c>
      <c r="C202" s="51">
        <v>2</v>
      </c>
      <c r="D202" s="51">
        <v>0</v>
      </c>
      <c r="E202" s="59" t="s">
        <v>320</v>
      </c>
      <c r="F202" s="60" t="s">
        <v>143</v>
      </c>
      <c r="G202" s="159">
        <f t="shared" si="3"/>
        <v>0</v>
      </c>
      <c r="H202" s="159">
        <v>0</v>
      </c>
      <c r="I202" s="159">
        <f>SUM(I203)</f>
        <v>0</v>
      </c>
    </row>
    <row r="203" spans="1:9" ht="15.75" customHeight="1">
      <c r="A203" s="104">
        <v>3021</v>
      </c>
      <c r="B203" s="108" t="s">
        <v>607</v>
      </c>
      <c r="C203" s="108">
        <v>2</v>
      </c>
      <c r="D203" s="108">
        <v>1</v>
      </c>
      <c r="E203" s="61" t="s">
        <v>142</v>
      </c>
      <c r="F203" s="67" t="s">
        <v>144</v>
      </c>
      <c r="G203" s="159">
        <f t="shared" si="3"/>
        <v>0</v>
      </c>
      <c r="H203" s="159">
        <v>0</v>
      </c>
      <c r="I203" s="159">
        <v>0</v>
      </c>
    </row>
    <row r="204" spans="1:9" ht="15.75" customHeight="1">
      <c r="A204" s="104">
        <v>3030</v>
      </c>
      <c r="B204" s="51" t="s">
        <v>607</v>
      </c>
      <c r="C204" s="51">
        <v>3</v>
      </c>
      <c r="D204" s="51">
        <v>0</v>
      </c>
      <c r="E204" s="59" t="s">
        <v>321</v>
      </c>
      <c r="F204" s="60" t="s">
        <v>146</v>
      </c>
      <c r="G204" s="159">
        <f t="shared" si="3"/>
        <v>0</v>
      </c>
      <c r="H204" s="159">
        <f aca="true" t="shared" si="4" ref="H204:I206">SUM(H205)</f>
        <v>0</v>
      </c>
      <c r="I204" s="159">
        <f t="shared" si="4"/>
        <v>0</v>
      </c>
    </row>
    <row r="205" spans="1:10" s="107" customFormat="1" ht="15.75" customHeight="1">
      <c r="A205" s="104">
        <v>3031</v>
      </c>
      <c r="B205" s="108" t="s">
        <v>607</v>
      </c>
      <c r="C205" s="108">
        <v>3</v>
      </c>
      <c r="D205" s="108" t="s">
        <v>510</v>
      </c>
      <c r="E205" s="61" t="s">
        <v>145</v>
      </c>
      <c r="F205" s="60"/>
      <c r="G205" s="159">
        <f t="shared" si="3"/>
        <v>0</v>
      </c>
      <c r="H205" s="159">
        <f t="shared" si="4"/>
        <v>0</v>
      </c>
      <c r="I205" s="159">
        <f t="shared" si="4"/>
        <v>0</v>
      </c>
      <c r="J205" s="258"/>
    </row>
    <row r="206" spans="1:9" ht="15.75" customHeight="1">
      <c r="A206" s="104">
        <v>3040</v>
      </c>
      <c r="B206" s="51" t="s">
        <v>607</v>
      </c>
      <c r="C206" s="51">
        <v>4</v>
      </c>
      <c r="D206" s="51">
        <v>0</v>
      </c>
      <c r="E206" s="59" t="s">
        <v>322</v>
      </c>
      <c r="F206" s="60" t="s">
        <v>148</v>
      </c>
      <c r="G206" s="159">
        <f t="shared" si="3"/>
        <v>0</v>
      </c>
      <c r="H206" s="159">
        <f t="shared" si="4"/>
        <v>0</v>
      </c>
      <c r="I206" s="159">
        <f t="shared" si="4"/>
        <v>0</v>
      </c>
    </row>
    <row r="207" spans="1:9" ht="15.75" customHeight="1">
      <c r="A207" s="104">
        <v>3041</v>
      </c>
      <c r="B207" s="108" t="s">
        <v>607</v>
      </c>
      <c r="C207" s="108">
        <v>4</v>
      </c>
      <c r="D207" s="108">
        <v>1</v>
      </c>
      <c r="E207" s="61" t="s">
        <v>147</v>
      </c>
      <c r="F207" s="67" t="s">
        <v>149</v>
      </c>
      <c r="G207" s="159">
        <f t="shared" si="3"/>
        <v>0</v>
      </c>
      <c r="H207" s="159">
        <v>0</v>
      </c>
      <c r="I207" s="159">
        <v>0</v>
      </c>
    </row>
    <row r="208" spans="1:9" ht="15.75" customHeight="1">
      <c r="A208" s="104">
        <v>3050</v>
      </c>
      <c r="B208" s="51" t="s">
        <v>607</v>
      </c>
      <c r="C208" s="51">
        <v>5</v>
      </c>
      <c r="D208" s="51">
        <v>0</v>
      </c>
      <c r="E208" s="59" t="s">
        <v>323</v>
      </c>
      <c r="F208" s="60" t="s">
        <v>151</v>
      </c>
      <c r="G208" s="159">
        <f t="shared" si="3"/>
        <v>0</v>
      </c>
      <c r="H208" s="159">
        <f>SUM(H209)</f>
        <v>0</v>
      </c>
      <c r="I208" s="159">
        <f>SUM(I209)</f>
        <v>0</v>
      </c>
    </row>
    <row r="209" spans="1:9" ht="15.75" customHeight="1">
      <c r="A209" s="104">
        <v>3051</v>
      </c>
      <c r="B209" s="108" t="s">
        <v>607</v>
      </c>
      <c r="C209" s="108">
        <v>5</v>
      </c>
      <c r="D209" s="108">
        <v>1</v>
      </c>
      <c r="E209" s="61" t="s">
        <v>150</v>
      </c>
      <c r="F209" s="67" t="s">
        <v>151</v>
      </c>
      <c r="G209" s="159">
        <f t="shared" si="3"/>
        <v>0</v>
      </c>
      <c r="H209" s="159">
        <v>0</v>
      </c>
      <c r="I209" s="159">
        <v>0</v>
      </c>
    </row>
    <row r="210" spans="1:9" ht="15.75" customHeight="1">
      <c r="A210" s="104">
        <v>3060</v>
      </c>
      <c r="B210" s="51" t="s">
        <v>607</v>
      </c>
      <c r="C210" s="51">
        <v>6</v>
      </c>
      <c r="D210" s="51">
        <v>0</v>
      </c>
      <c r="E210" s="59" t="s">
        <v>324</v>
      </c>
      <c r="F210" s="60" t="s">
        <v>153</v>
      </c>
      <c r="G210" s="159">
        <f t="shared" si="3"/>
        <v>0</v>
      </c>
      <c r="H210" s="159">
        <f>SUM(H211)</f>
        <v>0</v>
      </c>
      <c r="I210" s="159">
        <f>SUM(I211)</f>
        <v>0</v>
      </c>
    </row>
    <row r="211" spans="1:9" ht="15.75" customHeight="1">
      <c r="A211" s="104">
        <v>3061</v>
      </c>
      <c r="B211" s="108" t="s">
        <v>607</v>
      </c>
      <c r="C211" s="108">
        <v>6</v>
      </c>
      <c r="D211" s="108">
        <v>1</v>
      </c>
      <c r="E211" s="61" t="s">
        <v>152</v>
      </c>
      <c r="F211" s="67" t="s">
        <v>153</v>
      </c>
      <c r="G211" s="159">
        <f t="shared" si="3"/>
        <v>0</v>
      </c>
      <c r="H211" s="159">
        <v>0</v>
      </c>
      <c r="I211" s="159">
        <v>0</v>
      </c>
    </row>
    <row r="212" spans="1:9" ht="26.25" customHeight="1">
      <c r="A212" s="104">
        <v>3070</v>
      </c>
      <c r="B212" s="51" t="s">
        <v>607</v>
      </c>
      <c r="C212" s="51">
        <v>7</v>
      </c>
      <c r="D212" s="51">
        <v>0</v>
      </c>
      <c r="E212" s="59" t="s">
        <v>325</v>
      </c>
      <c r="F212" s="60" t="s">
        <v>155</v>
      </c>
      <c r="G212" s="159">
        <f t="shared" si="3"/>
        <v>700</v>
      </c>
      <c r="H212" s="159">
        <f>SUM(H213)</f>
        <v>700</v>
      </c>
      <c r="I212" s="159">
        <f>SUM(I213)</f>
        <v>0</v>
      </c>
    </row>
    <row r="213" spans="1:9" ht="24.75" customHeight="1">
      <c r="A213" s="104">
        <v>3071</v>
      </c>
      <c r="B213" s="108" t="s">
        <v>607</v>
      </c>
      <c r="C213" s="108">
        <v>7</v>
      </c>
      <c r="D213" s="108">
        <v>1</v>
      </c>
      <c r="E213" s="61" t="s">
        <v>154</v>
      </c>
      <c r="F213" s="67" t="s">
        <v>157</v>
      </c>
      <c r="G213" s="159">
        <f t="shared" si="3"/>
        <v>700</v>
      </c>
      <c r="H213" s="159">
        <f>'Հատված 6'!H554</f>
        <v>700</v>
      </c>
      <c r="I213" s="159">
        <v>0</v>
      </c>
    </row>
    <row r="214" spans="1:9" ht="37.5" customHeight="1">
      <c r="A214" s="104">
        <v>3080</v>
      </c>
      <c r="B214" s="51" t="s">
        <v>607</v>
      </c>
      <c r="C214" s="51">
        <v>8</v>
      </c>
      <c r="D214" s="51">
        <v>0</v>
      </c>
      <c r="E214" s="59" t="s">
        <v>326</v>
      </c>
      <c r="F214" s="60" t="s">
        <v>158</v>
      </c>
      <c r="G214" s="159">
        <f t="shared" si="3"/>
        <v>0</v>
      </c>
      <c r="H214" s="159">
        <f>SUM(H215)</f>
        <v>0</v>
      </c>
      <c r="I214" s="159">
        <f>SUM(I215)</f>
        <v>0</v>
      </c>
    </row>
    <row r="215" spans="1:9" ht="26.25" customHeight="1">
      <c r="A215" s="104">
        <v>3081</v>
      </c>
      <c r="B215" s="108" t="s">
        <v>607</v>
      </c>
      <c r="C215" s="108">
        <v>8</v>
      </c>
      <c r="D215" s="108">
        <v>1</v>
      </c>
      <c r="E215" s="61" t="s">
        <v>327</v>
      </c>
      <c r="F215" s="67" t="s">
        <v>159</v>
      </c>
      <c r="G215" s="159">
        <f t="shared" si="3"/>
        <v>0</v>
      </c>
      <c r="H215" s="159">
        <v>0</v>
      </c>
      <c r="I215" s="159">
        <v>0</v>
      </c>
    </row>
    <row r="216" spans="1:9" ht="27.75" customHeight="1" hidden="1">
      <c r="A216" s="104">
        <v>3090</v>
      </c>
      <c r="B216" s="51" t="s">
        <v>607</v>
      </c>
      <c r="C216" s="51">
        <v>9</v>
      </c>
      <c r="D216" s="51">
        <v>0</v>
      </c>
      <c r="E216" s="59" t="s">
        <v>328</v>
      </c>
      <c r="F216" s="60" t="s">
        <v>161</v>
      </c>
      <c r="G216" s="159">
        <f t="shared" si="3"/>
        <v>0</v>
      </c>
      <c r="H216" s="159">
        <f>SUM(H217:H218)</f>
        <v>0</v>
      </c>
      <c r="I216" s="159">
        <f>SUM(I217:I218)</f>
        <v>0</v>
      </c>
    </row>
    <row r="217" spans="1:9" ht="26.25" customHeight="1" hidden="1">
      <c r="A217" s="104">
        <v>3091</v>
      </c>
      <c r="B217" s="108" t="s">
        <v>607</v>
      </c>
      <c r="C217" s="108">
        <v>9</v>
      </c>
      <c r="D217" s="108">
        <v>1</v>
      </c>
      <c r="E217" s="61" t="s">
        <v>160</v>
      </c>
      <c r="F217" s="67" t="s">
        <v>162</v>
      </c>
      <c r="G217" s="159">
        <f t="shared" si="3"/>
        <v>0</v>
      </c>
      <c r="H217" s="159"/>
      <c r="I217" s="159"/>
    </row>
    <row r="218" spans="1:9" ht="36" hidden="1">
      <c r="A218" s="104">
        <v>3092</v>
      </c>
      <c r="B218" s="108" t="s">
        <v>607</v>
      </c>
      <c r="C218" s="108">
        <v>9</v>
      </c>
      <c r="D218" s="108">
        <v>2</v>
      </c>
      <c r="E218" s="61" t="s">
        <v>626</v>
      </c>
      <c r="F218" s="67"/>
      <c r="G218" s="159">
        <f t="shared" si="3"/>
        <v>0</v>
      </c>
      <c r="H218" s="159"/>
      <c r="I218" s="159"/>
    </row>
    <row r="219" spans="1:10" s="106" customFormat="1" ht="27" customHeight="1">
      <c r="A219" s="104">
        <v>3100</v>
      </c>
      <c r="B219" s="51" t="s">
        <v>608</v>
      </c>
      <c r="C219" s="51">
        <v>0</v>
      </c>
      <c r="D219" s="51">
        <v>0</v>
      </c>
      <c r="E219" s="49" t="s">
        <v>239</v>
      </c>
      <c r="F219" s="76"/>
      <c r="G219" s="159">
        <f t="shared" si="3"/>
        <v>7738</v>
      </c>
      <c r="H219" s="159">
        <f>SUM(H220)</f>
        <v>7738</v>
      </c>
      <c r="I219" s="159">
        <f>SUM(I220)</f>
        <v>0</v>
      </c>
      <c r="J219" s="257"/>
    </row>
    <row r="220" spans="1:9" ht="24">
      <c r="A220" s="104">
        <v>3110</v>
      </c>
      <c r="B220" s="110" t="s">
        <v>608</v>
      </c>
      <c r="C220" s="110">
        <v>1</v>
      </c>
      <c r="D220" s="110">
        <v>0</v>
      </c>
      <c r="E220" s="74" t="s">
        <v>329</v>
      </c>
      <c r="F220" s="67"/>
      <c r="G220" s="159">
        <f t="shared" si="3"/>
        <v>7738</v>
      </c>
      <c r="H220" s="159">
        <f>H221</f>
        <v>7738</v>
      </c>
      <c r="I220" s="159">
        <f>I221</f>
        <v>0</v>
      </c>
    </row>
    <row r="221" spans="1:9" ht="15.75">
      <c r="A221" s="104">
        <v>3112</v>
      </c>
      <c r="B221" s="110" t="s">
        <v>608</v>
      </c>
      <c r="C221" s="110">
        <v>1</v>
      </c>
      <c r="D221" s="110">
        <v>2</v>
      </c>
      <c r="E221" s="75" t="s">
        <v>361</v>
      </c>
      <c r="F221" s="67"/>
      <c r="G221" s="159">
        <f t="shared" si="3"/>
        <v>7738</v>
      </c>
      <c r="H221" s="159">
        <f>'Հատված 6'!H568</f>
        <v>7738</v>
      </c>
      <c r="I221" s="159">
        <v>0</v>
      </c>
    </row>
    <row r="222" spans="2:4" ht="15.75">
      <c r="B222" s="111"/>
      <c r="C222" s="112"/>
      <c r="D222" s="113"/>
    </row>
    <row r="223" spans="2:4" ht="5.25" customHeight="1">
      <c r="B223" s="115"/>
      <c r="C223" s="112"/>
      <c r="D223" s="113"/>
    </row>
    <row r="224" spans="2:5" ht="15.75">
      <c r="B224" s="115"/>
      <c r="C224" s="112"/>
      <c r="D224" s="113"/>
      <c r="E224" s="42"/>
    </row>
    <row r="225" spans="2:4" ht="15.75">
      <c r="B225" s="115"/>
      <c r="C225" s="116"/>
      <c r="D225" s="117"/>
    </row>
  </sheetData>
  <sheetProtection/>
  <mergeCells count="11">
    <mergeCell ref="B4:B5"/>
    <mergeCell ref="C4:C5"/>
    <mergeCell ref="D4:D5"/>
    <mergeCell ref="H4:I4"/>
    <mergeCell ref="A1:I1"/>
    <mergeCell ref="A2:I2"/>
    <mergeCell ref="H3:I3"/>
    <mergeCell ref="A4:A5"/>
    <mergeCell ref="E4:E5"/>
    <mergeCell ref="F4:F5"/>
    <mergeCell ref="G4:G5"/>
  </mergeCells>
  <printOptions/>
  <pageMargins left="0.7874015748031497" right="0.2755905511811024" top="0.3937007874015748" bottom="0.5905511811023623" header="0.15748031496062992" footer="0.31496062992125984"/>
  <pageSetup firstPageNumber="6" useFirstPageNumber="1" horizontalDpi="600" verticalDpi="600" orientation="portrait" paperSize="9" scale="95" r:id="rId1"/>
  <headerFooter alignWithMargins="0">
    <oddFooter>&amp;CPage &amp;P&amp;RBudge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9"/>
  <sheetViews>
    <sheetView showGridLines="0" zoomScale="120" zoomScaleNormal="120" zoomScalePageLayoutView="0" workbookViewId="0" topLeftCell="A157">
      <selection activeCell="A1" sqref="A1:F174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6" customWidth="1"/>
    <col min="4" max="4" width="14.8515625" style="262" customWidth="1"/>
    <col min="5" max="5" width="12.28125" style="262" customWidth="1"/>
    <col min="6" max="6" width="12.00390625" style="262" customWidth="1"/>
    <col min="7" max="7" width="9.140625" style="262" customWidth="1"/>
    <col min="8" max="16384" width="9.140625" style="1" customWidth="1"/>
  </cols>
  <sheetData>
    <row r="1" spans="1:7" s="39" customFormat="1" ht="18">
      <c r="A1" s="354" t="s">
        <v>527</v>
      </c>
      <c r="B1" s="354"/>
      <c r="C1" s="354"/>
      <c r="D1" s="354"/>
      <c r="E1" s="354"/>
      <c r="F1" s="354"/>
      <c r="G1" s="273"/>
    </row>
    <row r="2" spans="1:6" ht="33.75" customHeight="1">
      <c r="A2" s="355" t="s">
        <v>528</v>
      </c>
      <c r="B2" s="355"/>
      <c r="C2" s="355"/>
      <c r="D2" s="355"/>
      <c r="E2" s="355"/>
      <c r="F2" s="355"/>
    </row>
    <row r="3" spans="1:7" s="4" customFormat="1" ht="10.5">
      <c r="A3" s="163" t="s">
        <v>240</v>
      </c>
      <c r="B3" s="163" t="s">
        <v>637</v>
      </c>
      <c r="C3" s="163"/>
      <c r="D3" s="163"/>
      <c r="E3" s="163"/>
      <c r="F3" s="163"/>
      <c r="G3" s="274"/>
    </row>
    <row r="4" spans="1:6" ht="12.75">
      <c r="A4" s="164"/>
      <c r="B4" s="164"/>
      <c r="C4" s="165"/>
      <c r="D4" s="164"/>
      <c r="E4" s="347" t="s">
        <v>525</v>
      </c>
      <c r="F4" s="347"/>
    </row>
    <row r="5" spans="1:6" ht="24">
      <c r="A5" s="338" t="s">
        <v>529</v>
      </c>
      <c r="B5" s="166" t="s">
        <v>363</v>
      </c>
      <c r="C5" s="166"/>
      <c r="D5" s="338" t="s">
        <v>530</v>
      </c>
      <c r="E5" s="356" t="s">
        <v>453</v>
      </c>
      <c r="F5" s="356"/>
    </row>
    <row r="6" spans="1:6" ht="24">
      <c r="A6" s="338"/>
      <c r="B6" s="166" t="s">
        <v>364</v>
      </c>
      <c r="C6" s="167" t="s">
        <v>365</v>
      </c>
      <c r="D6" s="344"/>
      <c r="E6" s="166" t="s">
        <v>521</v>
      </c>
      <c r="F6" s="166" t="s">
        <v>522</v>
      </c>
    </row>
    <row r="7" spans="1:6" ht="12" customHeight="1">
      <c r="A7" s="128">
        <v>1</v>
      </c>
      <c r="B7" s="128">
        <v>2</v>
      </c>
      <c r="C7" s="128" t="s">
        <v>366</v>
      </c>
      <c r="D7" s="128">
        <v>4</v>
      </c>
      <c r="E7" s="128">
        <v>5</v>
      </c>
      <c r="F7" s="128">
        <v>6</v>
      </c>
    </row>
    <row r="8" spans="1:6" ht="30" customHeight="1">
      <c r="A8" s="309">
        <v>4000</v>
      </c>
      <c r="B8" s="168" t="s">
        <v>241</v>
      </c>
      <c r="C8" s="169"/>
      <c r="D8" s="158">
        <f>SUM(E8:F8)</f>
        <v>208603.6</v>
      </c>
      <c r="E8" s="158">
        <f>SUM(E9)</f>
        <v>156255.7</v>
      </c>
      <c r="F8" s="158">
        <f>SUM(F9+F130+F157)</f>
        <v>52347.899999999994</v>
      </c>
    </row>
    <row r="9" spans="1:6" ht="32.25" customHeight="1">
      <c r="A9" s="309">
        <v>4050</v>
      </c>
      <c r="B9" s="314" t="s">
        <v>1006</v>
      </c>
      <c r="C9" s="170" t="s">
        <v>746</v>
      </c>
      <c r="D9" s="158">
        <f aca="true" t="shared" si="0" ref="D9:D72">SUM(E9:F9)</f>
        <v>156255.7</v>
      </c>
      <c r="E9" s="158">
        <f>SUM(E10+E19+E55+E66+E73+E98+E109)</f>
        <v>156255.7</v>
      </c>
      <c r="F9" s="158">
        <f>SUM(F10)</f>
        <v>0</v>
      </c>
    </row>
    <row r="10" spans="1:6" ht="25.5" customHeight="1">
      <c r="A10" s="171">
        <v>4100</v>
      </c>
      <c r="B10" s="315" t="s">
        <v>1007</v>
      </c>
      <c r="C10" s="172" t="s">
        <v>746</v>
      </c>
      <c r="D10" s="158">
        <f t="shared" si="0"/>
        <v>42000</v>
      </c>
      <c r="E10" s="158">
        <f>SUM(E11+E15+E17)</f>
        <v>42000</v>
      </c>
      <c r="F10" s="158">
        <f>SUM(F17)</f>
        <v>0</v>
      </c>
    </row>
    <row r="11" spans="1:6" ht="25.5" customHeight="1">
      <c r="A11" s="171">
        <v>4110</v>
      </c>
      <c r="B11" s="314" t="s">
        <v>242</v>
      </c>
      <c r="C11" s="172" t="s">
        <v>746</v>
      </c>
      <c r="D11" s="158">
        <f t="shared" si="0"/>
        <v>42000</v>
      </c>
      <c r="E11" s="158">
        <f>SUM(E12:E14)</f>
        <v>42000</v>
      </c>
      <c r="F11" s="173" t="s">
        <v>755</v>
      </c>
    </row>
    <row r="12" spans="1:6" ht="21">
      <c r="A12" s="171">
        <v>4111</v>
      </c>
      <c r="B12" s="236" t="s">
        <v>367</v>
      </c>
      <c r="C12" s="167" t="s">
        <v>610</v>
      </c>
      <c r="D12" s="158">
        <f t="shared" si="0"/>
        <v>41000</v>
      </c>
      <c r="E12" s="158">
        <v>41000</v>
      </c>
      <c r="F12" s="173" t="s">
        <v>755</v>
      </c>
    </row>
    <row r="13" spans="1:6" ht="21">
      <c r="A13" s="171">
        <v>4112</v>
      </c>
      <c r="B13" s="236" t="s">
        <v>368</v>
      </c>
      <c r="C13" s="174" t="s">
        <v>611</v>
      </c>
      <c r="D13" s="158">
        <f t="shared" si="0"/>
        <v>1000</v>
      </c>
      <c r="E13" s="158">
        <v>1000</v>
      </c>
      <c r="F13" s="173" t="s">
        <v>755</v>
      </c>
    </row>
    <row r="14" spans="1:6" ht="12.75">
      <c r="A14" s="171">
        <v>4114</v>
      </c>
      <c r="B14" s="236" t="s">
        <v>369</v>
      </c>
      <c r="C14" s="174" t="s">
        <v>609</v>
      </c>
      <c r="D14" s="158">
        <f t="shared" si="0"/>
        <v>0</v>
      </c>
      <c r="E14" s="158"/>
      <c r="F14" s="173" t="s">
        <v>755</v>
      </c>
    </row>
    <row r="15" spans="1:6" ht="24" customHeight="1">
      <c r="A15" s="171">
        <v>4120</v>
      </c>
      <c r="B15" s="232" t="s">
        <v>243</v>
      </c>
      <c r="C15" s="172" t="s">
        <v>746</v>
      </c>
      <c r="D15" s="158">
        <f t="shared" si="0"/>
        <v>0</v>
      </c>
      <c r="E15" s="158">
        <f>SUM(E16)</f>
        <v>0</v>
      </c>
      <c r="F15" s="173" t="s">
        <v>755</v>
      </c>
    </row>
    <row r="16" spans="1:6" ht="13.5" customHeight="1">
      <c r="A16" s="171">
        <v>4121</v>
      </c>
      <c r="B16" s="236" t="s">
        <v>370</v>
      </c>
      <c r="C16" s="174" t="s">
        <v>612</v>
      </c>
      <c r="D16" s="158">
        <f t="shared" si="0"/>
        <v>0</v>
      </c>
      <c r="E16" s="158"/>
      <c r="F16" s="173" t="s">
        <v>755</v>
      </c>
    </row>
    <row r="17" spans="1:6" ht="30.75" customHeight="1">
      <c r="A17" s="171">
        <v>4130</v>
      </c>
      <c r="B17" s="232" t="s">
        <v>244</v>
      </c>
      <c r="C17" s="172" t="s">
        <v>746</v>
      </c>
      <c r="D17" s="158">
        <f t="shared" si="0"/>
        <v>0</v>
      </c>
      <c r="E17" s="158">
        <f>SUM(E18)</f>
        <v>0</v>
      </c>
      <c r="F17" s="158">
        <f>SUM(F18)</f>
        <v>0</v>
      </c>
    </row>
    <row r="18" spans="1:6" ht="18.75" customHeight="1">
      <c r="A18" s="171">
        <v>4131</v>
      </c>
      <c r="B18" s="232" t="s">
        <v>613</v>
      </c>
      <c r="C18" s="167" t="s">
        <v>614</v>
      </c>
      <c r="D18" s="158">
        <f t="shared" si="0"/>
        <v>0</v>
      </c>
      <c r="E18" s="158">
        <v>0</v>
      </c>
      <c r="F18" s="158"/>
    </row>
    <row r="19" spans="1:6" ht="36.75" customHeight="1">
      <c r="A19" s="171">
        <v>4200</v>
      </c>
      <c r="B19" s="314" t="s">
        <v>245</v>
      </c>
      <c r="C19" s="172" t="s">
        <v>746</v>
      </c>
      <c r="D19" s="158">
        <f t="shared" si="0"/>
        <v>18142.7</v>
      </c>
      <c r="E19" s="158">
        <f>SUM(E20+E28+E32+E41+E43+E46)</f>
        <v>18142.7</v>
      </c>
      <c r="F19" s="173" t="s">
        <v>755</v>
      </c>
    </row>
    <row r="20" spans="1:6" ht="33" customHeight="1">
      <c r="A20" s="171">
        <v>4210</v>
      </c>
      <c r="B20" s="232" t="s">
        <v>246</v>
      </c>
      <c r="C20" s="172" t="s">
        <v>746</v>
      </c>
      <c r="D20" s="158">
        <f t="shared" si="0"/>
        <v>8923</v>
      </c>
      <c r="E20" s="158">
        <f>SUM(E21:E27)</f>
        <v>8923</v>
      </c>
      <c r="F20" s="173" t="s">
        <v>755</v>
      </c>
    </row>
    <row r="21" spans="1:6" ht="21">
      <c r="A21" s="171">
        <v>4211</v>
      </c>
      <c r="B21" s="236" t="s">
        <v>615</v>
      </c>
      <c r="C21" s="174" t="s">
        <v>616</v>
      </c>
      <c r="D21" s="158">
        <f t="shared" si="0"/>
        <v>0</v>
      </c>
      <c r="E21" s="158"/>
      <c r="F21" s="173" t="s">
        <v>755</v>
      </c>
    </row>
    <row r="22" spans="1:6" ht="12.75">
      <c r="A22" s="171">
        <v>4212</v>
      </c>
      <c r="B22" s="232" t="s">
        <v>1008</v>
      </c>
      <c r="C22" s="174" t="s">
        <v>617</v>
      </c>
      <c r="D22" s="158">
        <f t="shared" si="0"/>
        <v>8010</v>
      </c>
      <c r="E22" s="158">
        <v>8010</v>
      </c>
      <c r="F22" s="173" t="s">
        <v>755</v>
      </c>
    </row>
    <row r="23" spans="1:6" ht="12.75">
      <c r="A23" s="171">
        <v>4213</v>
      </c>
      <c r="B23" s="236" t="s">
        <v>371</v>
      </c>
      <c r="C23" s="174" t="s">
        <v>618</v>
      </c>
      <c r="D23" s="158">
        <f>SUM(E23:F23)</f>
        <v>100</v>
      </c>
      <c r="E23" s="158">
        <v>100</v>
      </c>
      <c r="F23" s="173" t="s">
        <v>755</v>
      </c>
    </row>
    <row r="24" spans="1:6" ht="12.75">
      <c r="A24" s="171">
        <v>4214</v>
      </c>
      <c r="B24" s="236" t="s">
        <v>372</v>
      </c>
      <c r="C24" s="174" t="s">
        <v>619</v>
      </c>
      <c r="D24" s="158">
        <f t="shared" si="0"/>
        <v>600</v>
      </c>
      <c r="E24" s="158">
        <v>600</v>
      </c>
      <c r="F24" s="173" t="s">
        <v>755</v>
      </c>
    </row>
    <row r="25" spans="1:6" ht="12.75">
      <c r="A25" s="171">
        <v>4215</v>
      </c>
      <c r="B25" s="236" t="s">
        <v>373</v>
      </c>
      <c r="C25" s="174" t="s">
        <v>620</v>
      </c>
      <c r="D25" s="158">
        <f t="shared" si="0"/>
        <v>113</v>
      </c>
      <c r="E25" s="158">
        <v>113</v>
      </c>
      <c r="F25" s="173" t="s">
        <v>755</v>
      </c>
    </row>
    <row r="26" spans="1:6" ht="18.75" customHeight="1">
      <c r="A26" s="171">
        <v>4216</v>
      </c>
      <c r="B26" s="236" t="s">
        <v>374</v>
      </c>
      <c r="C26" s="174" t="s">
        <v>621</v>
      </c>
      <c r="D26" s="158">
        <f t="shared" si="0"/>
        <v>0</v>
      </c>
      <c r="E26" s="158"/>
      <c r="F26" s="173" t="s">
        <v>755</v>
      </c>
    </row>
    <row r="27" spans="1:6" ht="12.75">
      <c r="A27" s="171">
        <v>4217</v>
      </c>
      <c r="B27" s="236" t="s">
        <v>375</v>
      </c>
      <c r="C27" s="174" t="s">
        <v>622</v>
      </c>
      <c r="D27" s="158">
        <f t="shared" si="0"/>
        <v>100</v>
      </c>
      <c r="E27" s="158">
        <v>100</v>
      </c>
      <c r="F27" s="173" t="s">
        <v>755</v>
      </c>
    </row>
    <row r="28" spans="1:6" ht="37.5" customHeight="1">
      <c r="A28" s="171">
        <v>4220</v>
      </c>
      <c r="B28" s="232" t="s">
        <v>247</v>
      </c>
      <c r="C28" s="172" t="s">
        <v>746</v>
      </c>
      <c r="D28" s="158">
        <f t="shared" si="0"/>
        <v>100</v>
      </c>
      <c r="E28" s="158">
        <f>SUM(E29:E31)</f>
        <v>100</v>
      </c>
      <c r="F28" s="173" t="s">
        <v>755</v>
      </c>
    </row>
    <row r="29" spans="1:6" ht="12.75">
      <c r="A29" s="171">
        <v>4221</v>
      </c>
      <c r="B29" s="236" t="s">
        <v>376</v>
      </c>
      <c r="C29" s="175">
        <v>4221</v>
      </c>
      <c r="D29" s="158">
        <f t="shared" si="0"/>
        <v>100</v>
      </c>
      <c r="E29" s="158">
        <v>100</v>
      </c>
      <c r="F29" s="173" t="s">
        <v>755</v>
      </c>
    </row>
    <row r="30" spans="1:6" ht="16.5" customHeight="1">
      <c r="A30" s="171">
        <v>4222</v>
      </c>
      <c r="B30" s="236" t="s">
        <v>377</v>
      </c>
      <c r="C30" s="174" t="s">
        <v>708</v>
      </c>
      <c r="D30" s="158">
        <f t="shared" si="0"/>
        <v>0</v>
      </c>
      <c r="E30" s="158">
        <v>0</v>
      </c>
      <c r="F30" s="173" t="s">
        <v>755</v>
      </c>
    </row>
    <row r="31" spans="1:6" ht="12.75">
      <c r="A31" s="171">
        <v>4223</v>
      </c>
      <c r="B31" s="236" t="s">
        <v>378</v>
      </c>
      <c r="C31" s="174" t="s">
        <v>709</v>
      </c>
      <c r="D31" s="158">
        <f t="shared" si="0"/>
        <v>0</v>
      </c>
      <c r="E31" s="158"/>
      <c r="F31" s="173" t="s">
        <v>755</v>
      </c>
    </row>
    <row r="32" spans="1:6" ht="43.5" customHeight="1">
      <c r="A32" s="171">
        <v>4230</v>
      </c>
      <c r="B32" s="232" t="s">
        <v>248</v>
      </c>
      <c r="C32" s="172" t="s">
        <v>746</v>
      </c>
      <c r="D32" s="158">
        <f t="shared" si="0"/>
        <v>4056</v>
      </c>
      <c r="E32" s="158">
        <f>SUM(E33:E40)</f>
        <v>4056</v>
      </c>
      <c r="F32" s="173" t="s">
        <v>755</v>
      </c>
    </row>
    <row r="33" spans="1:6" ht="12.75">
      <c r="A33" s="171">
        <v>4231</v>
      </c>
      <c r="B33" s="236" t="s">
        <v>379</v>
      </c>
      <c r="C33" s="174" t="s">
        <v>710</v>
      </c>
      <c r="D33" s="158">
        <f t="shared" si="0"/>
        <v>0</v>
      </c>
      <c r="E33" s="158"/>
      <c r="F33" s="173" t="s">
        <v>755</v>
      </c>
    </row>
    <row r="34" spans="1:6" ht="12.75">
      <c r="A34" s="171">
        <v>4232</v>
      </c>
      <c r="B34" s="236" t="s">
        <v>380</v>
      </c>
      <c r="C34" s="174" t="s">
        <v>711</v>
      </c>
      <c r="D34" s="158">
        <f t="shared" si="0"/>
        <v>450</v>
      </c>
      <c r="E34" s="158">
        <v>450</v>
      </c>
      <c r="F34" s="173" t="s">
        <v>755</v>
      </c>
    </row>
    <row r="35" spans="1:6" ht="21">
      <c r="A35" s="171">
        <v>4233</v>
      </c>
      <c r="B35" s="236" t="s">
        <v>381</v>
      </c>
      <c r="C35" s="174" t="s">
        <v>712</v>
      </c>
      <c r="D35" s="158">
        <f t="shared" si="0"/>
        <v>100</v>
      </c>
      <c r="E35" s="158">
        <v>100</v>
      </c>
      <c r="F35" s="173" t="s">
        <v>755</v>
      </c>
    </row>
    <row r="36" spans="1:6" ht="12.75">
      <c r="A36" s="171">
        <v>4234</v>
      </c>
      <c r="B36" s="236" t="s">
        <v>382</v>
      </c>
      <c r="C36" s="174" t="s">
        <v>713</v>
      </c>
      <c r="D36" s="158">
        <f t="shared" si="0"/>
        <v>200</v>
      </c>
      <c r="E36" s="158">
        <v>200</v>
      </c>
      <c r="F36" s="173" t="s">
        <v>755</v>
      </c>
    </row>
    <row r="37" spans="1:6" ht="12.75">
      <c r="A37" s="171">
        <v>4235</v>
      </c>
      <c r="B37" s="315" t="s">
        <v>383</v>
      </c>
      <c r="C37" s="166">
        <v>4235</v>
      </c>
      <c r="D37" s="158">
        <f t="shared" si="0"/>
        <v>800</v>
      </c>
      <c r="E37" s="158">
        <v>800</v>
      </c>
      <c r="F37" s="173" t="s">
        <v>755</v>
      </c>
    </row>
    <row r="38" spans="1:6" ht="13.5" customHeight="1">
      <c r="A38" s="171">
        <v>4236</v>
      </c>
      <c r="B38" s="236" t="s">
        <v>409</v>
      </c>
      <c r="C38" s="174" t="s">
        <v>714</v>
      </c>
      <c r="D38" s="158">
        <f t="shared" si="0"/>
        <v>0</v>
      </c>
      <c r="E38" s="158"/>
      <c r="F38" s="173" t="s">
        <v>755</v>
      </c>
    </row>
    <row r="39" spans="1:6" ht="12.75">
      <c r="A39" s="171">
        <v>4237</v>
      </c>
      <c r="B39" s="236" t="s">
        <v>384</v>
      </c>
      <c r="C39" s="174" t="s">
        <v>715</v>
      </c>
      <c r="D39" s="158">
        <f t="shared" si="0"/>
        <v>0</v>
      </c>
      <c r="E39" s="158"/>
      <c r="F39" s="173" t="s">
        <v>755</v>
      </c>
    </row>
    <row r="40" spans="1:6" ht="12.75">
      <c r="A40" s="171">
        <v>4238</v>
      </c>
      <c r="B40" s="236" t="s">
        <v>385</v>
      </c>
      <c r="C40" s="174" t="s">
        <v>716</v>
      </c>
      <c r="D40" s="158">
        <f t="shared" si="0"/>
        <v>2506</v>
      </c>
      <c r="E40" s="158">
        <v>2506</v>
      </c>
      <c r="F40" s="173" t="s">
        <v>755</v>
      </c>
    </row>
    <row r="41" spans="1:6" ht="24" customHeight="1">
      <c r="A41" s="171">
        <v>4240</v>
      </c>
      <c r="B41" s="232" t="s">
        <v>249</v>
      </c>
      <c r="C41" s="172" t="s">
        <v>746</v>
      </c>
      <c r="D41" s="158">
        <f t="shared" si="0"/>
        <v>813.7</v>
      </c>
      <c r="E41" s="158">
        <f>SUM(E42)</f>
        <v>813.7</v>
      </c>
      <c r="F41" s="173" t="s">
        <v>755</v>
      </c>
    </row>
    <row r="42" spans="1:6" ht="12.75">
      <c r="A42" s="171">
        <v>4241</v>
      </c>
      <c r="B42" s="236" t="s">
        <v>386</v>
      </c>
      <c r="C42" s="174" t="s">
        <v>717</v>
      </c>
      <c r="D42" s="158">
        <f t="shared" si="0"/>
        <v>813.7</v>
      </c>
      <c r="E42" s="158">
        <v>813.7</v>
      </c>
      <c r="F42" s="173" t="s">
        <v>755</v>
      </c>
    </row>
    <row r="43" spans="1:6" ht="24" customHeight="1">
      <c r="A43" s="171">
        <v>4250</v>
      </c>
      <c r="B43" s="232" t="s">
        <v>250</v>
      </c>
      <c r="C43" s="172" t="s">
        <v>746</v>
      </c>
      <c r="D43" s="158">
        <f t="shared" si="0"/>
        <v>500</v>
      </c>
      <c r="E43" s="158">
        <f>SUM(E44:E45)</f>
        <v>500</v>
      </c>
      <c r="F43" s="173" t="s">
        <v>755</v>
      </c>
    </row>
    <row r="44" spans="1:6" ht="21">
      <c r="A44" s="171">
        <v>4251</v>
      </c>
      <c r="B44" s="236" t="s">
        <v>387</v>
      </c>
      <c r="C44" s="174" t="s">
        <v>718</v>
      </c>
      <c r="D44" s="158">
        <f t="shared" si="0"/>
        <v>0</v>
      </c>
      <c r="E44" s="158">
        <v>0</v>
      </c>
      <c r="F44" s="173" t="s">
        <v>755</v>
      </c>
    </row>
    <row r="45" spans="1:6" ht="21">
      <c r="A45" s="171">
        <v>4252</v>
      </c>
      <c r="B45" s="236" t="s">
        <v>388</v>
      </c>
      <c r="C45" s="174" t="s">
        <v>719</v>
      </c>
      <c r="D45" s="158">
        <f t="shared" si="0"/>
        <v>500</v>
      </c>
      <c r="E45" s="158">
        <v>500</v>
      </c>
      <c r="F45" s="173" t="s">
        <v>755</v>
      </c>
    </row>
    <row r="46" spans="1:6" ht="12.75" customHeight="1">
      <c r="A46" s="171">
        <v>4260</v>
      </c>
      <c r="B46" s="232" t="s">
        <v>251</v>
      </c>
      <c r="C46" s="172" t="s">
        <v>746</v>
      </c>
      <c r="D46" s="158">
        <f t="shared" si="0"/>
        <v>3750</v>
      </c>
      <c r="E46" s="158">
        <f>SUM(E47:E54)</f>
        <v>3750</v>
      </c>
      <c r="F46" s="173" t="s">
        <v>755</v>
      </c>
    </row>
    <row r="47" spans="1:6" ht="12.75">
      <c r="A47" s="171">
        <v>4261</v>
      </c>
      <c r="B47" s="236" t="s">
        <v>394</v>
      </c>
      <c r="C47" s="174" t="s">
        <v>720</v>
      </c>
      <c r="D47" s="158">
        <f t="shared" si="0"/>
        <v>1100</v>
      </c>
      <c r="E47" s="158">
        <v>1100</v>
      </c>
      <c r="F47" s="173" t="s">
        <v>755</v>
      </c>
    </row>
    <row r="48" spans="1:6" ht="12.75">
      <c r="A48" s="171">
        <v>4262</v>
      </c>
      <c r="B48" s="236" t="s">
        <v>395</v>
      </c>
      <c r="C48" s="174" t="s">
        <v>721</v>
      </c>
      <c r="D48" s="158">
        <f t="shared" si="0"/>
        <v>0</v>
      </c>
      <c r="E48" s="158"/>
      <c r="F48" s="173" t="s">
        <v>755</v>
      </c>
    </row>
    <row r="49" spans="1:6" ht="24" customHeight="1">
      <c r="A49" s="171">
        <v>4263</v>
      </c>
      <c r="B49" s="236" t="s">
        <v>628</v>
      </c>
      <c r="C49" s="174" t="s">
        <v>722</v>
      </c>
      <c r="D49" s="158">
        <f t="shared" si="0"/>
        <v>0</v>
      </c>
      <c r="E49" s="158"/>
      <c r="F49" s="173" t="s">
        <v>755</v>
      </c>
    </row>
    <row r="50" spans="1:6" ht="12.75">
      <c r="A50" s="171">
        <v>4264</v>
      </c>
      <c r="B50" s="316" t="s">
        <v>396</v>
      </c>
      <c r="C50" s="174" t="s">
        <v>723</v>
      </c>
      <c r="D50" s="158">
        <f t="shared" si="0"/>
        <v>2000</v>
      </c>
      <c r="E50" s="158">
        <v>2000</v>
      </c>
      <c r="F50" s="173" t="s">
        <v>755</v>
      </c>
    </row>
    <row r="51" spans="1:6" ht="21">
      <c r="A51" s="171">
        <v>4265</v>
      </c>
      <c r="B51" s="316" t="s">
        <v>397</v>
      </c>
      <c r="C51" s="174" t="s">
        <v>724</v>
      </c>
      <c r="D51" s="158">
        <f t="shared" si="0"/>
        <v>0</v>
      </c>
      <c r="E51" s="158"/>
      <c r="F51" s="173" t="s">
        <v>755</v>
      </c>
    </row>
    <row r="52" spans="1:6" ht="12.75">
      <c r="A52" s="171">
        <v>4266</v>
      </c>
      <c r="B52" s="316" t="s">
        <v>398</v>
      </c>
      <c r="C52" s="174" t="s">
        <v>725</v>
      </c>
      <c r="D52" s="158">
        <f t="shared" si="0"/>
        <v>0</v>
      </c>
      <c r="E52" s="158"/>
      <c r="F52" s="173" t="s">
        <v>755</v>
      </c>
    </row>
    <row r="53" spans="1:6" ht="12.75">
      <c r="A53" s="171">
        <v>4267</v>
      </c>
      <c r="B53" s="316" t="s">
        <v>399</v>
      </c>
      <c r="C53" s="174" t="s">
        <v>726</v>
      </c>
      <c r="D53" s="158">
        <f t="shared" si="0"/>
        <v>300</v>
      </c>
      <c r="E53" s="158">
        <v>300</v>
      </c>
      <c r="F53" s="173" t="s">
        <v>755</v>
      </c>
    </row>
    <row r="54" spans="1:6" ht="14.25" customHeight="1">
      <c r="A54" s="171">
        <v>4268</v>
      </c>
      <c r="B54" s="316" t="s">
        <v>400</v>
      </c>
      <c r="C54" s="174" t="s">
        <v>727</v>
      </c>
      <c r="D54" s="158">
        <f t="shared" si="0"/>
        <v>350</v>
      </c>
      <c r="E54" s="158">
        <v>350</v>
      </c>
      <c r="F54" s="173" t="s">
        <v>755</v>
      </c>
    </row>
    <row r="55" spans="1:6" ht="27.75" customHeight="1">
      <c r="A55" s="171">
        <v>4300</v>
      </c>
      <c r="B55" s="313" t="s">
        <v>1009</v>
      </c>
      <c r="C55" s="172" t="s">
        <v>746</v>
      </c>
      <c r="D55" s="158">
        <f t="shared" si="0"/>
        <v>0</v>
      </c>
      <c r="E55" s="158">
        <f>SUM(E57:E58)</f>
        <v>0</v>
      </c>
      <c r="F55" s="173" t="s">
        <v>755</v>
      </c>
    </row>
    <row r="56" spans="1:6" ht="24" customHeight="1">
      <c r="A56" s="171">
        <v>4310</v>
      </c>
      <c r="B56" s="313" t="s">
        <v>252</v>
      </c>
      <c r="C56" s="172" t="s">
        <v>746</v>
      </c>
      <c r="D56" s="158">
        <f t="shared" si="0"/>
        <v>0</v>
      </c>
      <c r="E56" s="158"/>
      <c r="F56" s="158"/>
    </row>
    <row r="57" spans="1:6" ht="18.75" customHeight="1">
      <c r="A57" s="171">
        <v>4311</v>
      </c>
      <c r="B57" s="316" t="s">
        <v>401</v>
      </c>
      <c r="C57" s="174" t="s">
        <v>728</v>
      </c>
      <c r="D57" s="158">
        <f t="shared" si="0"/>
        <v>0</v>
      </c>
      <c r="E57" s="158"/>
      <c r="F57" s="173" t="s">
        <v>755</v>
      </c>
    </row>
    <row r="58" spans="1:6" ht="18.75" customHeight="1">
      <c r="A58" s="171">
        <v>4312</v>
      </c>
      <c r="B58" s="316" t="s">
        <v>402</v>
      </c>
      <c r="C58" s="174" t="s">
        <v>729</v>
      </c>
      <c r="D58" s="158">
        <f t="shared" si="0"/>
        <v>0</v>
      </c>
      <c r="E58" s="158"/>
      <c r="F58" s="173" t="s">
        <v>755</v>
      </c>
    </row>
    <row r="59" spans="1:6" ht="23.25" customHeight="1">
      <c r="A59" s="171">
        <v>4320</v>
      </c>
      <c r="B59" s="313" t="s">
        <v>1010</v>
      </c>
      <c r="C59" s="172" t="s">
        <v>746</v>
      </c>
      <c r="D59" s="158">
        <f t="shared" si="0"/>
        <v>0</v>
      </c>
      <c r="E59" s="158">
        <f>SUM(E60:E61)</f>
        <v>0</v>
      </c>
      <c r="F59" s="173"/>
    </row>
    <row r="60" spans="1:6" ht="15.75" customHeight="1">
      <c r="A60" s="171">
        <v>4321</v>
      </c>
      <c r="B60" s="316" t="s">
        <v>403</v>
      </c>
      <c r="C60" s="174" t="s">
        <v>730</v>
      </c>
      <c r="D60" s="158">
        <f t="shared" si="0"/>
        <v>0</v>
      </c>
      <c r="E60" s="158"/>
      <c r="F60" s="173" t="s">
        <v>755</v>
      </c>
    </row>
    <row r="61" spans="1:6" ht="15.75" customHeight="1">
      <c r="A61" s="171">
        <v>4322</v>
      </c>
      <c r="B61" s="316" t="s">
        <v>404</v>
      </c>
      <c r="C61" s="174" t="s">
        <v>731</v>
      </c>
      <c r="D61" s="158">
        <f t="shared" si="0"/>
        <v>0</v>
      </c>
      <c r="E61" s="158"/>
      <c r="F61" s="173" t="s">
        <v>755</v>
      </c>
    </row>
    <row r="62" spans="1:6" ht="21" customHeight="1">
      <c r="A62" s="171">
        <v>4330</v>
      </c>
      <c r="B62" s="313" t="s">
        <v>253</v>
      </c>
      <c r="C62" s="172" t="s">
        <v>746</v>
      </c>
      <c r="D62" s="158">
        <f t="shared" si="0"/>
        <v>0</v>
      </c>
      <c r="E62" s="158">
        <f>SUM(E63:E65)</f>
        <v>0</v>
      </c>
      <c r="F62" s="173" t="s">
        <v>755</v>
      </c>
    </row>
    <row r="63" spans="1:6" ht="21.75" customHeight="1">
      <c r="A63" s="171">
        <v>4331</v>
      </c>
      <c r="B63" s="316" t="s">
        <v>405</v>
      </c>
      <c r="C63" s="174" t="s">
        <v>732</v>
      </c>
      <c r="D63" s="158">
        <f t="shared" si="0"/>
        <v>0</v>
      </c>
      <c r="E63" s="158"/>
      <c r="F63" s="173" t="s">
        <v>755</v>
      </c>
    </row>
    <row r="64" spans="1:6" ht="15" customHeight="1">
      <c r="A64" s="171">
        <v>4332</v>
      </c>
      <c r="B64" s="316" t="s">
        <v>406</v>
      </c>
      <c r="C64" s="174" t="s">
        <v>733</v>
      </c>
      <c r="D64" s="158">
        <f t="shared" si="0"/>
        <v>0</v>
      </c>
      <c r="E64" s="158"/>
      <c r="F64" s="173" t="s">
        <v>755</v>
      </c>
    </row>
    <row r="65" spans="1:6" ht="13.5" customHeight="1">
      <c r="A65" s="171">
        <v>4333</v>
      </c>
      <c r="B65" s="316" t="s">
        <v>417</v>
      </c>
      <c r="C65" s="174" t="s">
        <v>734</v>
      </c>
      <c r="D65" s="158">
        <f t="shared" si="0"/>
        <v>0</v>
      </c>
      <c r="E65" s="158"/>
      <c r="F65" s="173" t="s">
        <v>755</v>
      </c>
    </row>
    <row r="66" spans="1:6" ht="12.75" customHeight="1">
      <c r="A66" s="171">
        <v>4400</v>
      </c>
      <c r="B66" s="316" t="s">
        <v>1011</v>
      </c>
      <c r="C66" s="172" t="s">
        <v>746</v>
      </c>
      <c r="D66" s="158">
        <f t="shared" si="0"/>
        <v>86790</v>
      </c>
      <c r="E66" s="158">
        <f>SUM(E67+E70)</f>
        <v>86790</v>
      </c>
      <c r="F66" s="173" t="s">
        <v>755</v>
      </c>
    </row>
    <row r="67" spans="1:6" ht="31.5" customHeight="1">
      <c r="A67" s="171">
        <v>4410</v>
      </c>
      <c r="B67" s="313" t="s">
        <v>254</v>
      </c>
      <c r="C67" s="172" t="s">
        <v>746</v>
      </c>
      <c r="D67" s="158">
        <f t="shared" si="0"/>
        <v>86790</v>
      </c>
      <c r="E67" s="158">
        <f>SUM(E68:E69)</f>
        <v>86790</v>
      </c>
      <c r="F67" s="158"/>
    </row>
    <row r="68" spans="1:6" ht="24" customHeight="1">
      <c r="A68" s="171">
        <v>4411</v>
      </c>
      <c r="B68" s="316" t="s">
        <v>418</v>
      </c>
      <c r="C68" s="174" t="s">
        <v>735</v>
      </c>
      <c r="D68" s="158">
        <f t="shared" si="0"/>
        <v>86790</v>
      </c>
      <c r="E68" s="158">
        <v>86790</v>
      </c>
      <c r="F68" s="173" t="s">
        <v>755</v>
      </c>
    </row>
    <row r="69" spans="1:6" ht="13.5" customHeight="1">
      <c r="A69" s="171">
        <v>4412</v>
      </c>
      <c r="B69" s="316" t="s">
        <v>447</v>
      </c>
      <c r="C69" s="174" t="s">
        <v>736</v>
      </c>
      <c r="D69" s="158">
        <f t="shared" si="0"/>
        <v>0</v>
      </c>
      <c r="E69" s="158"/>
      <c r="F69" s="173" t="s">
        <v>755</v>
      </c>
    </row>
    <row r="70" spans="1:6" ht="13.5" customHeight="1">
      <c r="A70" s="171">
        <v>4420</v>
      </c>
      <c r="B70" s="313" t="s">
        <v>1012</v>
      </c>
      <c r="C70" s="172" t="s">
        <v>746</v>
      </c>
      <c r="D70" s="158">
        <f t="shared" si="0"/>
        <v>0</v>
      </c>
      <c r="E70" s="158">
        <f>SUM(E71:E72)</f>
        <v>0</v>
      </c>
      <c r="F70" s="173"/>
    </row>
    <row r="71" spans="1:6" ht="25.5" customHeight="1">
      <c r="A71" s="171">
        <v>4421</v>
      </c>
      <c r="B71" s="316" t="s">
        <v>1027</v>
      </c>
      <c r="C71" s="174" t="s">
        <v>737</v>
      </c>
      <c r="D71" s="158">
        <f t="shared" si="0"/>
        <v>0</v>
      </c>
      <c r="E71" s="158"/>
      <c r="F71" s="173" t="s">
        <v>755</v>
      </c>
    </row>
    <row r="72" spans="1:6" ht="24" customHeight="1">
      <c r="A72" s="171">
        <v>4422</v>
      </c>
      <c r="B72" s="316" t="s">
        <v>539</v>
      </c>
      <c r="C72" s="174" t="s">
        <v>738</v>
      </c>
      <c r="D72" s="158">
        <f t="shared" si="0"/>
        <v>0</v>
      </c>
      <c r="E72" s="158"/>
      <c r="F72" s="173" t="s">
        <v>755</v>
      </c>
    </row>
    <row r="73" spans="1:6" ht="13.5" customHeight="1">
      <c r="A73" s="171">
        <v>4500</v>
      </c>
      <c r="B73" s="316" t="s">
        <v>255</v>
      </c>
      <c r="C73" s="172" t="s">
        <v>746</v>
      </c>
      <c r="D73" s="158">
        <f aca="true" t="shared" si="1" ref="D73:D136">SUM(E73:F73)</f>
        <v>0</v>
      </c>
      <c r="E73" s="158">
        <f>SUM(E74+E77+E80+E89)</f>
        <v>0</v>
      </c>
      <c r="F73" s="173" t="s">
        <v>755</v>
      </c>
    </row>
    <row r="74" spans="1:6" ht="36" customHeight="1">
      <c r="A74" s="171">
        <v>4510</v>
      </c>
      <c r="B74" s="316" t="s">
        <v>256</v>
      </c>
      <c r="C74" s="172" t="s">
        <v>746</v>
      </c>
      <c r="D74" s="158">
        <f t="shared" si="1"/>
        <v>0</v>
      </c>
      <c r="E74" s="158">
        <f>SUM(E75:E76)</f>
        <v>0</v>
      </c>
      <c r="F74" s="158"/>
    </row>
    <row r="75" spans="1:6" ht="24.75" customHeight="1">
      <c r="A75" s="171">
        <v>4511</v>
      </c>
      <c r="B75" s="317" t="s">
        <v>1013</v>
      </c>
      <c r="C75" s="174" t="s">
        <v>739</v>
      </c>
      <c r="D75" s="158">
        <f t="shared" si="1"/>
        <v>0</v>
      </c>
      <c r="E75" s="158"/>
      <c r="F75" s="173" t="s">
        <v>755</v>
      </c>
    </row>
    <row r="76" spans="1:6" ht="24.75" customHeight="1">
      <c r="A76" s="171">
        <v>4512</v>
      </c>
      <c r="B76" s="316" t="s">
        <v>540</v>
      </c>
      <c r="C76" s="174" t="s">
        <v>740</v>
      </c>
      <c r="D76" s="158">
        <f t="shared" si="1"/>
        <v>0</v>
      </c>
      <c r="E76" s="158"/>
      <c r="F76" s="173" t="s">
        <v>755</v>
      </c>
    </row>
    <row r="77" spans="1:6" ht="24.75" customHeight="1">
      <c r="A77" s="171">
        <v>4520</v>
      </c>
      <c r="B77" s="316" t="s">
        <v>257</v>
      </c>
      <c r="C77" s="172" t="s">
        <v>746</v>
      </c>
      <c r="D77" s="158">
        <f t="shared" si="1"/>
        <v>0</v>
      </c>
      <c r="E77" s="158">
        <f>SUM(E78:E79)</f>
        <v>0</v>
      </c>
      <c r="F77" s="173"/>
    </row>
    <row r="78" spans="1:6" ht="24.75" customHeight="1">
      <c r="A78" s="171">
        <v>4521</v>
      </c>
      <c r="B78" s="316" t="s">
        <v>496</v>
      </c>
      <c r="C78" s="174" t="s">
        <v>741</v>
      </c>
      <c r="D78" s="158">
        <f t="shared" si="1"/>
        <v>0</v>
      </c>
      <c r="E78" s="158"/>
      <c r="F78" s="173" t="s">
        <v>755</v>
      </c>
    </row>
    <row r="79" spans="1:6" ht="25.5" customHeight="1">
      <c r="A79" s="171">
        <v>4522</v>
      </c>
      <c r="B79" s="316" t="s">
        <v>508</v>
      </c>
      <c r="C79" s="174" t="s">
        <v>742</v>
      </c>
      <c r="D79" s="158">
        <f t="shared" si="1"/>
        <v>0</v>
      </c>
      <c r="E79" s="158"/>
      <c r="F79" s="173" t="s">
        <v>755</v>
      </c>
    </row>
    <row r="80" spans="1:6" ht="24.75" customHeight="1">
      <c r="A80" s="171">
        <v>4530</v>
      </c>
      <c r="B80" s="313" t="s">
        <v>1014</v>
      </c>
      <c r="C80" s="172" t="s">
        <v>746</v>
      </c>
      <c r="D80" s="158">
        <f t="shared" si="1"/>
        <v>0</v>
      </c>
      <c r="E80" s="158">
        <f>SUM(E81:E83)</f>
        <v>0</v>
      </c>
      <c r="F80" s="158">
        <f>SUM(F81:F83)</f>
        <v>0</v>
      </c>
    </row>
    <row r="81" spans="1:6" ht="31.5">
      <c r="A81" s="171">
        <v>4531</v>
      </c>
      <c r="B81" s="315" t="s">
        <v>497</v>
      </c>
      <c r="C81" s="167" t="s">
        <v>638</v>
      </c>
      <c r="D81" s="158">
        <f t="shared" si="1"/>
        <v>0</v>
      </c>
      <c r="E81" s="158">
        <v>0</v>
      </c>
      <c r="F81" s="158"/>
    </row>
    <row r="82" spans="1:6" ht="35.25" customHeight="1">
      <c r="A82" s="171">
        <v>4532</v>
      </c>
      <c r="B82" s="315" t="s">
        <v>498</v>
      </c>
      <c r="C82" s="174" t="s">
        <v>639</v>
      </c>
      <c r="D82" s="158">
        <f t="shared" si="1"/>
        <v>0</v>
      </c>
      <c r="E82" s="158">
        <v>0</v>
      </c>
      <c r="F82" s="158"/>
    </row>
    <row r="83" spans="1:6" ht="24" customHeight="1">
      <c r="A83" s="171">
        <v>4533</v>
      </c>
      <c r="B83" s="315" t="s">
        <v>1015</v>
      </c>
      <c r="C83" s="174" t="s">
        <v>640</v>
      </c>
      <c r="D83" s="158">
        <f t="shared" si="1"/>
        <v>0</v>
      </c>
      <c r="E83" s="158">
        <v>0</v>
      </c>
      <c r="F83" s="158">
        <f>SUM(F84+F87+F88)</f>
        <v>0</v>
      </c>
    </row>
    <row r="84" spans="1:6" ht="25.5" customHeight="1">
      <c r="A84" s="171">
        <v>4534</v>
      </c>
      <c r="B84" s="318" t="s">
        <v>34</v>
      </c>
      <c r="C84" s="174"/>
      <c r="D84" s="158">
        <f t="shared" si="1"/>
        <v>0</v>
      </c>
      <c r="E84" s="158">
        <f>SUM(E85:E86)</f>
        <v>0</v>
      </c>
      <c r="F84" s="158">
        <f>SUM(F85:F86)</f>
        <v>0</v>
      </c>
    </row>
    <row r="85" spans="1:6" ht="26.25" customHeight="1">
      <c r="A85" s="179">
        <v>4535</v>
      </c>
      <c r="B85" s="318" t="s">
        <v>467</v>
      </c>
      <c r="C85" s="174"/>
      <c r="D85" s="158">
        <f t="shared" si="1"/>
        <v>0</v>
      </c>
      <c r="E85" s="158">
        <v>0</v>
      </c>
      <c r="F85" s="158"/>
    </row>
    <row r="86" spans="1:6" ht="16.5" customHeight="1">
      <c r="A86" s="171">
        <v>4536</v>
      </c>
      <c r="B86" s="318" t="s">
        <v>468</v>
      </c>
      <c r="C86" s="174"/>
      <c r="D86" s="158">
        <f t="shared" si="1"/>
        <v>0</v>
      </c>
      <c r="E86" s="158">
        <v>0</v>
      </c>
      <c r="F86" s="158"/>
    </row>
    <row r="87" spans="1:6" ht="16.5" customHeight="1">
      <c r="A87" s="171">
        <v>4537</v>
      </c>
      <c r="B87" s="318" t="s">
        <v>469</v>
      </c>
      <c r="C87" s="174"/>
      <c r="D87" s="158">
        <f t="shared" si="1"/>
        <v>0</v>
      </c>
      <c r="E87" s="158">
        <v>0</v>
      </c>
      <c r="F87" s="158"/>
    </row>
    <row r="88" spans="1:6" ht="12.75" customHeight="1">
      <c r="A88" s="171">
        <v>4538</v>
      </c>
      <c r="B88" s="318" t="s">
        <v>471</v>
      </c>
      <c r="C88" s="174"/>
      <c r="D88" s="158">
        <f>SUM(E88:F88)</f>
        <v>0</v>
      </c>
      <c r="E88" s="158">
        <v>0</v>
      </c>
      <c r="F88" s="158"/>
    </row>
    <row r="89" spans="1:6" ht="24" customHeight="1">
      <c r="A89" s="171">
        <v>4540</v>
      </c>
      <c r="B89" s="313" t="s">
        <v>1016</v>
      </c>
      <c r="C89" s="172" t="s">
        <v>746</v>
      </c>
      <c r="D89" s="158">
        <f t="shared" si="1"/>
        <v>0</v>
      </c>
      <c r="E89" s="158"/>
      <c r="F89" s="158">
        <f>SUM(F90:F92)</f>
        <v>0</v>
      </c>
    </row>
    <row r="90" spans="1:6" ht="31.5">
      <c r="A90" s="171">
        <v>4541</v>
      </c>
      <c r="B90" s="315" t="s">
        <v>641</v>
      </c>
      <c r="C90" s="174" t="s">
        <v>643</v>
      </c>
      <c r="D90" s="158">
        <f t="shared" si="1"/>
        <v>0</v>
      </c>
      <c r="E90" s="173" t="s">
        <v>755</v>
      </c>
      <c r="F90" s="158"/>
    </row>
    <row r="91" spans="1:6" ht="33" customHeight="1">
      <c r="A91" s="171">
        <v>4542</v>
      </c>
      <c r="B91" s="315" t="s">
        <v>642</v>
      </c>
      <c r="C91" s="174" t="s">
        <v>644</v>
      </c>
      <c r="D91" s="158">
        <f t="shared" si="1"/>
        <v>0</v>
      </c>
      <c r="E91" s="173" t="s">
        <v>755</v>
      </c>
      <c r="F91" s="158"/>
    </row>
    <row r="92" spans="1:6" ht="13.5" customHeight="1">
      <c r="A92" s="171">
        <v>4543</v>
      </c>
      <c r="B92" s="315" t="s">
        <v>1017</v>
      </c>
      <c r="C92" s="174" t="s">
        <v>645</v>
      </c>
      <c r="D92" s="158">
        <f t="shared" si="1"/>
        <v>0</v>
      </c>
      <c r="E92" s="173" t="s">
        <v>755</v>
      </c>
      <c r="F92" s="158">
        <f>SUM(F93+F96+F97)</f>
        <v>0</v>
      </c>
    </row>
    <row r="93" spans="1:6" ht="14.25" customHeight="1">
      <c r="A93" s="171">
        <v>4544</v>
      </c>
      <c r="B93" s="318" t="s">
        <v>35</v>
      </c>
      <c r="C93" s="174"/>
      <c r="D93" s="158">
        <f t="shared" si="1"/>
        <v>0</v>
      </c>
      <c r="E93" s="158">
        <f>SUM(E94:E95)</f>
        <v>0</v>
      </c>
      <c r="F93" s="158">
        <f>SUM(F94:F95)</f>
        <v>0</v>
      </c>
    </row>
    <row r="94" spans="1:6" ht="21">
      <c r="A94" s="179">
        <v>4545</v>
      </c>
      <c r="B94" s="318" t="s">
        <v>467</v>
      </c>
      <c r="C94" s="174"/>
      <c r="D94" s="158">
        <f t="shared" si="1"/>
        <v>0</v>
      </c>
      <c r="E94" s="158">
        <v>0</v>
      </c>
      <c r="F94" s="158"/>
    </row>
    <row r="95" spans="1:6" ht="12.75">
      <c r="A95" s="171">
        <v>4546</v>
      </c>
      <c r="B95" s="318" t="s">
        <v>470</v>
      </c>
      <c r="C95" s="174"/>
      <c r="D95" s="158">
        <f t="shared" si="1"/>
        <v>0</v>
      </c>
      <c r="E95" s="158">
        <v>0</v>
      </c>
      <c r="F95" s="158"/>
    </row>
    <row r="96" spans="1:6" ht="12.75">
      <c r="A96" s="171">
        <v>4547</v>
      </c>
      <c r="B96" s="318" t="s">
        <v>469</v>
      </c>
      <c r="C96" s="174"/>
      <c r="D96" s="158">
        <f t="shared" si="1"/>
        <v>0</v>
      </c>
      <c r="E96" s="158">
        <v>0</v>
      </c>
      <c r="F96" s="158"/>
    </row>
    <row r="97" spans="1:6" ht="12.75">
      <c r="A97" s="171">
        <v>4548</v>
      </c>
      <c r="B97" s="318" t="s">
        <v>471</v>
      </c>
      <c r="C97" s="174"/>
      <c r="D97" s="158">
        <f t="shared" si="1"/>
        <v>0</v>
      </c>
      <c r="E97" s="158">
        <v>0</v>
      </c>
      <c r="F97" s="158">
        <v>0</v>
      </c>
    </row>
    <row r="98" spans="1:6" ht="24" customHeight="1">
      <c r="A98" s="171">
        <v>4600</v>
      </c>
      <c r="B98" s="313" t="s">
        <v>258</v>
      </c>
      <c r="C98" s="172" t="s">
        <v>746</v>
      </c>
      <c r="D98" s="158">
        <f t="shared" si="1"/>
        <v>1200</v>
      </c>
      <c r="E98" s="158">
        <f>SUM(E99+E102+E107)</f>
        <v>1200</v>
      </c>
      <c r="F98" s="173" t="s">
        <v>755</v>
      </c>
    </row>
    <row r="99" spans="1:6" ht="21">
      <c r="A99" s="171">
        <v>4610</v>
      </c>
      <c r="B99" s="319" t="s">
        <v>167</v>
      </c>
      <c r="C99" s="169"/>
      <c r="D99" s="158">
        <f t="shared" si="1"/>
        <v>0</v>
      </c>
      <c r="E99" s="158">
        <f>SUM(E100:E101)</f>
        <v>0</v>
      </c>
      <c r="F99" s="173" t="s">
        <v>756</v>
      </c>
    </row>
    <row r="100" spans="1:6" ht="26.25" customHeight="1">
      <c r="A100" s="171">
        <v>4610</v>
      </c>
      <c r="B100" s="236" t="s">
        <v>346</v>
      </c>
      <c r="C100" s="169" t="s">
        <v>345</v>
      </c>
      <c r="D100" s="158">
        <f t="shared" si="1"/>
        <v>0</v>
      </c>
      <c r="E100" s="158">
        <v>0</v>
      </c>
      <c r="F100" s="173" t="s">
        <v>755</v>
      </c>
    </row>
    <row r="101" spans="1:6" ht="26.25" customHeight="1">
      <c r="A101" s="171">
        <v>4620</v>
      </c>
      <c r="B101" s="316" t="s">
        <v>513</v>
      </c>
      <c r="C101" s="169" t="s">
        <v>512</v>
      </c>
      <c r="D101" s="158">
        <f t="shared" si="1"/>
        <v>0</v>
      </c>
      <c r="E101" s="158">
        <v>0</v>
      </c>
      <c r="F101" s="173" t="s">
        <v>755</v>
      </c>
    </row>
    <row r="102" spans="1:6" ht="36" customHeight="1">
      <c r="A102" s="171">
        <v>4630</v>
      </c>
      <c r="B102" s="313" t="s">
        <v>259</v>
      </c>
      <c r="C102" s="172" t="s">
        <v>746</v>
      </c>
      <c r="D102" s="158">
        <f t="shared" si="1"/>
        <v>1200</v>
      </c>
      <c r="E102" s="158">
        <f>SUM(E103:E106)</f>
        <v>1200</v>
      </c>
      <c r="F102" s="173" t="s">
        <v>755</v>
      </c>
    </row>
    <row r="103" spans="1:6" ht="17.25" customHeight="1">
      <c r="A103" s="171">
        <v>4631</v>
      </c>
      <c r="B103" s="316" t="s">
        <v>650</v>
      </c>
      <c r="C103" s="174" t="s">
        <v>646</v>
      </c>
      <c r="D103" s="158">
        <f t="shared" si="1"/>
        <v>0</v>
      </c>
      <c r="E103" s="158">
        <v>0</v>
      </c>
      <c r="F103" s="173" t="s">
        <v>755</v>
      </c>
    </row>
    <row r="104" spans="1:6" ht="21">
      <c r="A104" s="171">
        <v>4632</v>
      </c>
      <c r="B104" s="236" t="s">
        <v>651</v>
      </c>
      <c r="C104" s="174" t="s">
        <v>647</v>
      </c>
      <c r="D104" s="158">
        <f t="shared" si="1"/>
        <v>500</v>
      </c>
      <c r="E104" s="158">
        <v>500</v>
      </c>
      <c r="F104" s="173" t="s">
        <v>755</v>
      </c>
    </row>
    <row r="105" spans="1:6" ht="12.75">
      <c r="A105" s="171">
        <v>4633</v>
      </c>
      <c r="B105" s="316" t="s">
        <v>652</v>
      </c>
      <c r="C105" s="174" t="s">
        <v>648</v>
      </c>
      <c r="D105" s="158">
        <f t="shared" si="1"/>
        <v>0</v>
      </c>
      <c r="E105" s="158">
        <v>0</v>
      </c>
      <c r="F105" s="173" t="s">
        <v>755</v>
      </c>
    </row>
    <row r="106" spans="1:6" ht="12.75">
      <c r="A106" s="171">
        <v>4634</v>
      </c>
      <c r="B106" s="316" t="s">
        <v>653</v>
      </c>
      <c r="C106" s="174" t="s">
        <v>649</v>
      </c>
      <c r="D106" s="158">
        <f t="shared" si="1"/>
        <v>700</v>
      </c>
      <c r="E106" s="158">
        <v>700</v>
      </c>
      <c r="F106" s="173" t="s">
        <v>755</v>
      </c>
    </row>
    <row r="107" spans="1:6" ht="12.75" customHeight="1">
      <c r="A107" s="171">
        <v>4640</v>
      </c>
      <c r="B107" s="313" t="s">
        <v>260</v>
      </c>
      <c r="C107" s="172" t="s">
        <v>746</v>
      </c>
      <c r="D107" s="158">
        <f t="shared" si="1"/>
        <v>0</v>
      </c>
      <c r="E107" s="158">
        <f>SUM(E108)</f>
        <v>0</v>
      </c>
      <c r="F107" s="173" t="s">
        <v>755</v>
      </c>
    </row>
    <row r="108" spans="1:6" ht="12.75">
      <c r="A108" s="171">
        <v>4641</v>
      </c>
      <c r="B108" s="316" t="s">
        <v>654</v>
      </c>
      <c r="C108" s="174" t="s">
        <v>655</v>
      </c>
      <c r="D108" s="158">
        <f t="shared" si="1"/>
        <v>0</v>
      </c>
      <c r="E108" s="158">
        <v>0</v>
      </c>
      <c r="F108" s="173" t="s">
        <v>755</v>
      </c>
    </row>
    <row r="109" spans="1:6" ht="14.25" customHeight="1">
      <c r="A109" s="171">
        <v>4700</v>
      </c>
      <c r="B109" s="232" t="s">
        <v>261</v>
      </c>
      <c r="C109" s="172" t="s">
        <v>746</v>
      </c>
      <c r="D109" s="158">
        <f t="shared" si="1"/>
        <v>8123</v>
      </c>
      <c r="E109" s="158">
        <f>SUM(E110+E113+E118+E120+E123+E125+E127)</f>
        <v>8123</v>
      </c>
      <c r="F109" s="158"/>
    </row>
    <row r="110" spans="1:6" ht="35.25" customHeight="1">
      <c r="A110" s="171">
        <v>4710</v>
      </c>
      <c r="B110" s="232" t="s">
        <v>262</v>
      </c>
      <c r="C110" s="172" t="s">
        <v>746</v>
      </c>
      <c r="D110" s="158">
        <f t="shared" si="1"/>
        <v>300</v>
      </c>
      <c r="E110" s="158">
        <f>SUM(E111:E112)</f>
        <v>300</v>
      </c>
      <c r="F110" s="173" t="s">
        <v>755</v>
      </c>
    </row>
    <row r="111" spans="1:6" ht="38.25" customHeight="1">
      <c r="A111" s="171">
        <v>4711</v>
      </c>
      <c r="B111" s="236" t="s">
        <v>347</v>
      </c>
      <c r="C111" s="174" t="s">
        <v>656</v>
      </c>
      <c r="D111" s="158">
        <f t="shared" si="1"/>
        <v>0</v>
      </c>
      <c r="E111" s="158"/>
      <c r="F111" s="173" t="s">
        <v>755</v>
      </c>
    </row>
    <row r="112" spans="1:6" ht="21">
      <c r="A112" s="171">
        <v>4712</v>
      </c>
      <c r="B112" s="316" t="s">
        <v>668</v>
      </c>
      <c r="C112" s="174" t="s">
        <v>657</v>
      </c>
      <c r="D112" s="158">
        <f t="shared" si="1"/>
        <v>300</v>
      </c>
      <c r="E112" s="158">
        <v>300</v>
      </c>
      <c r="F112" s="173" t="s">
        <v>755</v>
      </c>
    </row>
    <row r="113" spans="1:6" ht="58.5" customHeight="1">
      <c r="A113" s="171">
        <v>4720</v>
      </c>
      <c r="B113" s="313" t="s">
        <v>263</v>
      </c>
      <c r="C113" s="172" t="s">
        <v>746</v>
      </c>
      <c r="D113" s="158">
        <f t="shared" si="1"/>
        <v>85</v>
      </c>
      <c r="E113" s="158">
        <f>SUM(E114:E117)</f>
        <v>85</v>
      </c>
      <c r="F113" s="173" t="s">
        <v>755</v>
      </c>
    </row>
    <row r="114" spans="1:6" ht="12.75">
      <c r="A114" s="171">
        <v>4721</v>
      </c>
      <c r="B114" s="316" t="s">
        <v>541</v>
      </c>
      <c r="C114" s="174" t="s">
        <v>669</v>
      </c>
      <c r="D114" s="158">
        <f t="shared" si="1"/>
        <v>0</v>
      </c>
      <c r="E114" s="158"/>
      <c r="F114" s="173" t="s">
        <v>755</v>
      </c>
    </row>
    <row r="115" spans="1:6" ht="12.75">
      <c r="A115" s="171">
        <v>4722</v>
      </c>
      <c r="B115" s="316" t="s">
        <v>542</v>
      </c>
      <c r="C115" s="181">
        <v>4822</v>
      </c>
      <c r="D115" s="158">
        <f t="shared" si="1"/>
        <v>0</v>
      </c>
      <c r="E115" s="158"/>
      <c r="F115" s="173" t="s">
        <v>755</v>
      </c>
    </row>
    <row r="116" spans="1:6" ht="12.75">
      <c r="A116" s="171">
        <v>4723</v>
      </c>
      <c r="B116" s="316" t="s">
        <v>672</v>
      </c>
      <c r="C116" s="174" t="s">
        <v>670</v>
      </c>
      <c r="D116" s="158">
        <f t="shared" si="1"/>
        <v>85</v>
      </c>
      <c r="E116" s="158">
        <v>85</v>
      </c>
      <c r="F116" s="173" t="s">
        <v>755</v>
      </c>
    </row>
    <row r="117" spans="1:6" ht="31.5">
      <c r="A117" s="171">
        <v>4724</v>
      </c>
      <c r="B117" s="316" t="s">
        <v>673</v>
      </c>
      <c r="C117" s="174" t="s">
        <v>671</v>
      </c>
      <c r="D117" s="158">
        <f t="shared" si="1"/>
        <v>0</v>
      </c>
      <c r="E117" s="158">
        <v>0</v>
      </c>
      <c r="F117" s="173" t="s">
        <v>755</v>
      </c>
    </row>
    <row r="118" spans="1:6" ht="25.5" customHeight="1">
      <c r="A118" s="171">
        <v>4730</v>
      </c>
      <c r="B118" s="313" t="s">
        <v>264</v>
      </c>
      <c r="C118" s="172" t="s">
        <v>746</v>
      </c>
      <c r="D118" s="158">
        <f t="shared" si="1"/>
        <v>0</v>
      </c>
      <c r="E118" s="158">
        <f>SUM(E119)</f>
        <v>0</v>
      </c>
      <c r="F118" s="173" t="s">
        <v>755</v>
      </c>
    </row>
    <row r="119" spans="1:6" ht="21">
      <c r="A119" s="171">
        <v>4731</v>
      </c>
      <c r="B119" s="317" t="s">
        <v>1018</v>
      </c>
      <c r="C119" s="174" t="s">
        <v>674</v>
      </c>
      <c r="D119" s="158">
        <f t="shared" si="1"/>
        <v>0</v>
      </c>
      <c r="E119" s="158">
        <v>0</v>
      </c>
      <c r="F119" s="173" t="s">
        <v>755</v>
      </c>
    </row>
    <row r="120" spans="1:6" ht="43.5" customHeight="1">
      <c r="A120" s="171">
        <v>4740</v>
      </c>
      <c r="B120" s="320" t="s">
        <v>1019</v>
      </c>
      <c r="C120" s="172" t="s">
        <v>746</v>
      </c>
      <c r="D120" s="158">
        <f t="shared" si="1"/>
        <v>0</v>
      </c>
      <c r="E120" s="158">
        <f>SUM(E121:E122)</f>
        <v>0</v>
      </c>
      <c r="F120" s="173" t="s">
        <v>755</v>
      </c>
    </row>
    <row r="121" spans="1:6" ht="26.25" customHeight="1">
      <c r="A121" s="171">
        <v>4741</v>
      </c>
      <c r="B121" s="316" t="s">
        <v>543</v>
      </c>
      <c r="C121" s="174" t="s">
        <v>675</v>
      </c>
      <c r="D121" s="158">
        <f t="shared" si="1"/>
        <v>0</v>
      </c>
      <c r="E121" s="158">
        <v>0</v>
      </c>
      <c r="F121" s="173" t="s">
        <v>755</v>
      </c>
    </row>
    <row r="122" spans="1:6" ht="26.25" customHeight="1">
      <c r="A122" s="171">
        <v>4742</v>
      </c>
      <c r="B122" s="316" t="s">
        <v>680</v>
      </c>
      <c r="C122" s="174" t="s">
        <v>676</v>
      </c>
      <c r="D122" s="158">
        <f t="shared" si="1"/>
        <v>0</v>
      </c>
      <c r="E122" s="158">
        <v>0</v>
      </c>
      <c r="F122" s="173" t="s">
        <v>755</v>
      </c>
    </row>
    <row r="123" spans="1:6" ht="54" customHeight="1">
      <c r="A123" s="171">
        <v>4750</v>
      </c>
      <c r="B123" s="313" t="s">
        <v>1020</v>
      </c>
      <c r="C123" s="172" t="s">
        <v>746</v>
      </c>
      <c r="D123" s="158">
        <f t="shared" si="1"/>
        <v>0</v>
      </c>
      <c r="E123" s="158">
        <f>SUM(E124)</f>
        <v>0</v>
      </c>
      <c r="F123" s="173" t="s">
        <v>755</v>
      </c>
    </row>
    <row r="124" spans="1:6" ht="36.75" customHeight="1">
      <c r="A124" s="171">
        <v>4751</v>
      </c>
      <c r="B124" s="316" t="s">
        <v>681</v>
      </c>
      <c r="C124" s="174" t="s">
        <v>682</v>
      </c>
      <c r="D124" s="158">
        <f t="shared" si="1"/>
        <v>0</v>
      </c>
      <c r="E124" s="158">
        <v>0</v>
      </c>
      <c r="F124" s="173" t="s">
        <v>755</v>
      </c>
    </row>
    <row r="125" spans="1:6" ht="14.25" customHeight="1">
      <c r="A125" s="171">
        <v>4760</v>
      </c>
      <c r="B125" s="320" t="s">
        <v>1021</v>
      </c>
      <c r="C125" s="172" t="s">
        <v>746</v>
      </c>
      <c r="D125" s="158">
        <f t="shared" si="1"/>
        <v>0</v>
      </c>
      <c r="E125" s="158">
        <f>SUM(E126)</f>
        <v>0</v>
      </c>
      <c r="F125" s="173" t="s">
        <v>755</v>
      </c>
    </row>
    <row r="126" spans="1:6" ht="12.75">
      <c r="A126" s="171">
        <v>4761</v>
      </c>
      <c r="B126" s="316" t="s">
        <v>684</v>
      </c>
      <c r="C126" s="174" t="s">
        <v>683</v>
      </c>
      <c r="D126" s="158">
        <f t="shared" si="1"/>
        <v>0</v>
      </c>
      <c r="E126" s="158">
        <v>0</v>
      </c>
      <c r="F126" s="173" t="s">
        <v>755</v>
      </c>
    </row>
    <row r="127" spans="1:6" ht="12.75" customHeight="1">
      <c r="A127" s="171">
        <v>4770</v>
      </c>
      <c r="B127" s="313" t="s">
        <v>1022</v>
      </c>
      <c r="C127" s="172" t="s">
        <v>746</v>
      </c>
      <c r="D127" s="158">
        <f t="shared" si="1"/>
        <v>7738</v>
      </c>
      <c r="E127" s="158">
        <f>SUM(E128)</f>
        <v>7738</v>
      </c>
      <c r="F127" s="158">
        <f>SUM(F128)</f>
        <v>0</v>
      </c>
    </row>
    <row r="128" spans="1:6" ht="12.75">
      <c r="A128" s="171">
        <v>4771</v>
      </c>
      <c r="B128" s="316" t="s">
        <v>932</v>
      </c>
      <c r="C128" s="174" t="s">
        <v>685</v>
      </c>
      <c r="D128" s="158">
        <f t="shared" si="1"/>
        <v>7738</v>
      </c>
      <c r="E128" s="158">
        <v>7738</v>
      </c>
      <c r="F128" s="158">
        <f>SUM(F129)</f>
        <v>0</v>
      </c>
    </row>
    <row r="129" spans="1:6" ht="27" customHeight="1">
      <c r="A129" s="171">
        <v>4772</v>
      </c>
      <c r="B129" s="317" t="s">
        <v>933</v>
      </c>
      <c r="C129" s="172" t="s">
        <v>746</v>
      </c>
      <c r="D129" s="158">
        <f t="shared" si="1"/>
        <v>0</v>
      </c>
      <c r="E129" s="158">
        <v>0</v>
      </c>
      <c r="F129" s="158"/>
    </row>
    <row r="130" spans="1:7" s="39" customFormat="1" ht="42.75" customHeight="1">
      <c r="A130" s="171">
        <v>5000</v>
      </c>
      <c r="B130" s="321" t="s">
        <v>1023</v>
      </c>
      <c r="C130" s="172" t="s">
        <v>746</v>
      </c>
      <c r="D130" s="158">
        <f t="shared" si="1"/>
        <v>122347.9</v>
      </c>
      <c r="E130" s="173" t="s">
        <v>755</v>
      </c>
      <c r="F130" s="158">
        <f>SUM(F131+F145+F150+F152)</f>
        <v>122347.9</v>
      </c>
      <c r="G130" s="273"/>
    </row>
    <row r="131" spans="1:6" ht="23.25" customHeight="1">
      <c r="A131" s="171">
        <v>5100</v>
      </c>
      <c r="B131" s="316" t="s">
        <v>265</v>
      </c>
      <c r="C131" s="172" t="s">
        <v>746</v>
      </c>
      <c r="D131" s="158">
        <f t="shared" si="1"/>
        <v>122347.9</v>
      </c>
      <c r="E131" s="173" t="s">
        <v>755</v>
      </c>
      <c r="F131" s="158">
        <f>SUM(F132+F136+F140)</f>
        <v>122347.9</v>
      </c>
    </row>
    <row r="132" spans="1:6" ht="27" customHeight="1">
      <c r="A132" s="171">
        <v>5110</v>
      </c>
      <c r="B132" s="313" t="s">
        <v>266</v>
      </c>
      <c r="C132" s="172" t="s">
        <v>746</v>
      </c>
      <c r="D132" s="158">
        <f t="shared" si="1"/>
        <v>90347.9</v>
      </c>
      <c r="E132" s="173"/>
      <c r="F132" s="158">
        <f>SUM(F133:F135)</f>
        <v>90347.9</v>
      </c>
    </row>
    <row r="133" spans="1:6" ht="12.75">
      <c r="A133" s="171">
        <v>5111</v>
      </c>
      <c r="B133" s="316" t="s">
        <v>505</v>
      </c>
      <c r="C133" s="183" t="s">
        <v>686</v>
      </c>
      <c r="D133" s="158">
        <f t="shared" si="1"/>
        <v>0</v>
      </c>
      <c r="E133" s="173" t="s">
        <v>755</v>
      </c>
      <c r="F133" s="158">
        <v>0</v>
      </c>
    </row>
    <row r="134" spans="1:6" ht="12.75">
      <c r="A134" s="171">
        <v>5112</v>
      </c>
      <c r="B134" s="316" t="s">
        <v>506</v>
      </c>
      <c r="C134" s="183" t="s">
        <v>687</v>
      </c>
      <c r="D134" s="158">
        <f t="shared" si="1"/>
        <v>36347.9</v>
      </c>
      <c r="E134" s="173" t="s">
        <v>755</v>
      </c>
      <c r="F134" s="158">
        <v>36347.9</v>
      </c>
    </row>
    <row r="135" spans="1:6" ht="21">
      <c r="A135" s="171">
        <v>5113</v>
      </c>
      <c r="B135" s="316" t="s">
        <v>507</v>
      </c>
      <c r="C135" s="183" t="s">
        <v>688</v>
      </c>
      <c r="D135" s="158">
        <f t="shared" si="1"/>
        <v>54000</v>
      </c>
      <c r="E135" s="173" t="s">
        <v>755</v>
      </c>
      <c r="F135" s="158">
        <v>54000</v>
      </c>
    </row>
    <row r="136" spans="1:6" ht="21" customHeight="1">
      <c r="A136" s="171">
        <v>5120</v>
      </c>
      <c r="B136" s="313" t="s">
        <v>267</v>
      </c>
      <c r="C136" s="172" t="s">
        <v>746</v>
      </c>
      <c r="D136" s="158">
        <f t="shared" si="1"/>
        <v>25000</v>
      </c>
      <c r="E136" s="158"/>
      <c r="F136" s="158">
        <f>SUM(F137:F139)</f>
        <v>25000</v>
      </c>
    </row>
    <row r="137" spans="1:6" ht="12.75">
      <c r="A137" s="171">
        <v>5121</v>
      </c>
      <c r="B137" s="316" t="s">
        <v>502</v>
      </c>
      <c r="C137" s="183" t="s">
        <v>689</v>
      </c>
      <c r="D137" s="158">
        <f aca="true" t="shared" si="2" ref="D137:D174">SUM(E137:F137)</f>
        <v>9000</v>
      </c>
      <c r="E137" s="173" t="s">
        <v>755</v>
      </c>
      <c r="F137" s="158">
        <v>9000</v>
      </c>
    </row>
    <row r="138" spans="1:6" ht="12.75">
      <c r="A138" s="171">
        <v>5122</v>
      </c>
      <c r="B138" s="316" t="s">
        <v>503</v>
      </c>
      <c r="C138" s="183" t="s">
        <v>690</v>
      </c>
      <c r="D138" s="158">
        <f t="shared" si="2"/>
        <v>3500</v>
      </c>
      <c r="E138" s="173" t="s">
        <v>755</v>
      </c>
      <c r="F138" s="158">
        <v>3500</v>
      </c>
    </row>
    <row r="139" spans="1:6" ht="12.75">
      <c r="A139" s="171">
        <v>5123</v>
      </c>
      <c r="B139" s="316" t="s">
        <v>504</v>
      </c>
      <c r="C139" s="183" t="s">
        <v>691</v>
      </c>
      <c r="D139" s="158">
        <f t="shared" si="2"/>
        <v>12500</v>
      </c>
      <c r="E139" s="173" t="s">
        <v>755</v>
      </c>
      <c r="F139" s="158">
        <v>12500</v>
      </c>
    </row>
    <row r="140" spans="1:6" ht="25.5" customHeight="1">
      <c r="A140" s="171">
        <v>5130</v>
      </c>
      <c r="B140" s="313" t="s">
        <v>268</v>
      </c>
      <c r="C140" s="172" t="s">
        <v>746</v>
      </c>
      <c r="D140" s="158">
        <f t="shared" si="2"/>
        <v>7000</v>
      </c>
      <c r="E140" s="158"/>
      <c r="F140" s="158">
        <f>SUM(F141:F144)</f>
        <v>7000</v>
      </c>
    </row>
    <row r="141" spans="1:6" ht="12.75">
      <c r="A141" s="171">
        <v>5131</v>
      </c>
      <c r="B141" s="316" t="s">
        <v>694</v>
      </c>
      <c r="C141" s="183" t="s">
        <v>692</v>
      </c>
      <c r="D141" s="158">
        <f t="shared" si="2"/>
        <v>0</v>
      </c>
      <c r="E141" s="173" t="s">
        <v>755</v>
      </c>
      <c r="F141" s="158">
        <v>0</v>
      </c>
    </row>
    <row r="142" spans="1:6" ht="12.75">
      <c r="A142" s="171">
        <v>5132</v>
      </c>
      <c r="B142" s="316" t="s">
        <v>499</v>
      </c>
      <c r="C142" s="183" t="s">
        <v>693</v>
      </c>
      <c r="D142" s="158">
        <f t="shared" si="2"/>
        <v>0</v>
      </c>
      <c r="E142" s="173" t="s">
        <v>755</v>
      </c>
      <c r="F142" s="158">
        <v>0</v>
      </c>
    </row>
    <row r="143" spans="1:6" ht="13.5" customHeight="1">
      <c r="A143" s="171">
        <v>5133</v>
      </c>
      <c r="B143" s="316" t="s">
        <v>500</v>
      </c>
      <c r="C143" s="183" t="s">
        <v>700</v>
      </c>
      <c r="D143" s="158">
        <f t="shared" si="2"/>
        <v>0</v>
      </c>
      <c r="E143" s="173"/>
      <c r="F143" s="158">
        <v>0</v>
      </c>
    </row>
    <row r="144" spans="1:6" ht="12.75">
      <c r="A144" s="171">
        <v>5134</v>
      </c>
      <c r="B144" s="316" t="s">
        <v>501</v>
      </c>
      <c r="C144" s="183" t="s">
        <v>701</v>
      </c>
      <c r="D144" s="158">
        <f t="shared" si="2"/>
        <v>7000</v>
      </c>
      <c r="E144" s="173"/>
      <c r="F144" s="158">
        <v>7000</v>
      </c>
    </row>
    <row r="145" spans="1:6" ht="23.25" customHeight="1">
      <c r="A145" s="171">
        <v>5200</v>
      </c>
      <c r="B145" s="313" t="s">
        <v>269</v>
      </c>
      <c r="C145" s="172" t="s">
        <v>746</v>
      </c>
      <c r="D145" s="158">
        <f t="shared" si="2"/>
        <v>0</v>
      </c>
      <c r="E145" s="173" t="s">
        <v>755</v>
      </c>
      <c r="F145" s="158">
        <f>SUM(F146:F149)</f>
        <v>0</v>
      </c>
    </row>
    <row r="146" spans="1:6" ht="21">
      <c r="A146" s="171">
        <v>5211</v>
      </c>
      <c r="B146" s="316" t="s">
        <v>514</v>
      </c>
      <c r="C146" s="183" t="s">
        <v>695</v>
      </c>
      <c r="D146" s="158">
        <f t="shared" si="2"/>
        <v>0</v>
      </c>
      <c r="E146" s="173" t="s">
        <v>755</v>
      </c>
      <c r="F146" s="158">
        <v>0</v>
      </c>
    </row>
    <row r="147" spans="1:6" ht="12.75">
      <c r="A147" s="171">
        <v>5221</v>
      </c>
      <c r="B147" s="316" t="s">
        <v>515</v>
      </c>
      <c r="C147" s="183" t="s">
        <v>696</v>
      </c>
      <c r="D147" s="158">
        <f t="shared" si="2"/>
        <v>0</v>
      </c>
      <c r="E147" s="173" t="s">
        <v>755</v>
      </c>
      <c r="F147" s="158">
        <v>0</v>
      </c>
    </row>
    <row r="148" spans="1:6" ht="20.25" customHeight="1">
      <c r="A148" s="171">
        <v>5231</v>
      </c>
      <c r="B148" s="316" t="s">
        <v>516</v>
      </c>
      <c r="C148" s="183" t="s">
        <v>697</v>
      </c>
      <c r="D148" s="158">
        <f t="shared" si="2"/>
        <v>0</v>
      </c>
      <c r="E148" s="173" t="s">
        <v>755</v>
      </c>
      <c r="F148" s="158">
        <v>0</v>
      </c>
    </row>
    <row r="149" spans="1:6" ht="14.25" customHeight="1">
      <c r="A149" s="171">
        <v>5241</v>
      </c>
      <c r="B149" s="316" t="s">
        <v>699</v>
      </c>
      <c r="C149" s="183" t="s">
        <v>698</v>
      </c>
      <c r="D149" s="158">
        <f t="shared" si="2"/>
        <v>0</v>
      </c>
      <c r="E149" s="173" t="s">
        <v>755</v>
      </c>
      <c r="F149" s="158">
        <v>0</v>
      </c>
    </row>
    <row r="150" spans="1:6" ht="22.5" customHeight="1">
      <c r="A150" s="171">
        <v>5300</v>
      </c>
      <c r="B150" s="313" t="s">
        <v>270</v>
      </c>
      <c r="C150" s="172" t="s">
        <v>746</v>
      </c>
      <c r="D150" s="158">
        <f t="shared" si="2"/>
        <v>0</v>
      </c>
      <c r="E150" s="173" t="s">
        <v>755</v>
      </c>
      <c r="F150" s="158">
        <f>SUM(F151)</f>
        <v>0</v>
      </c>
    </row>
    <row r="151" spans="1:6" ht="12.75">
      <c r="A151" s="171">
        <v>5311</v>
      </c>
      <c r="B151" s="316" t="s">
        <v>544</v>
      </c>
      <c r="C151" s="183" t="s">
        <v>702</v>
      </c>
      <c r="D151" s="158">
        <f t="shared" si="2"/>
        <v>0</v>
      </c>
      <c r="E151" s="173" t="s">
        <v>755</v>
      </c>
      <c r="F151" s="158">
        <v>0</v>
      </c>
    </row>
    <row r="152" spans="1:6" ht="21" customHeight="1">
      <c r="A152" s="171">
        <v>5400</v>
      </c>
      <c r="B152" s="313" t="s">
        <v>271</v>
      </c>
      <c r="C152" s="172" t="s">
        <v>746</v>
      </c>
      <c r="D152" s="158">
        <f t="shared" si="2"/>
        <v>0</v>
      </c>
      <c r="E152" s="173" t="s">
        <v>755</v>
      </c>
      <c r="F152" s="158">
        <f>SUM(F153:F156)</f>
        <v>0</v>
      </c>
    </row>
    <row r="153" spans="1:6" ht="12.75">
      <c r="A153" s="171">
        <v>5411</v>
      </c>
      <c r="B153" s="316" t="s">
        <v>545</v>
      </c>
      <c r="C153" s="183" t="s">
        <v>703</v>
      </c>
      <c r="D153" s="158">
        <f t="shared" si="2"/>
        <v>0</v>
      </c>
      <c r="E153" s="173" t="s">
        <v>755</v>
      </c>
      <c r="F153" s="158">
        <v>0</v>
      </c>
    </row>
    <row r="154" spans="1:6" ht="12.75">
      <c r="A154" s="171">
        <v>5421</v>
      </c>
      <c r="B154" s="316" t="s">
        <v>546</v>
      </c>
      <c r="C154" s="183" t="s">
        <v>704</v>
      </c>
      <c r="D154" s="158">
        <f t="shared" si="2"/>
        <v>0</v>
      </c>
      <c r="E154" s="173" t="s">
        <v>755</v>
      </c>
      <c r="F154" s="158">
        <v>0</v>
      </c>
    </row>
    <row r="155" spans="1:6" ht="12.75">
      <c r="A155" s="171">
        <v>5431</v>
      </c>
      <c r="B155" s="316" t="s">
        <v>706</v>
      </c>
      <c r="C155" s="183" t="s">
        <v>705</v>
      </c>
      <c r="D155" s="158">
        <f t="shared" si="2"/>
        <v>0</v>
      </c>
      <c r="E155" s="173" t="s">
        <v>755</v>
      </c>
      <c r="F155" s="158">
        <v>0</v>
      </c>
    </row>
    <row r="156" spans="1:6" ht="12.75">
      <c r="A156" s="171">
        <v>5441</v>
      </c>
      <c r="B156" s="322" t="s">
        <v>631</v>
      </c>
      <c r="C156" s="183" t="s">
        <v>707</v>
      </c>
      <c r="D156" s="158">
        <f t="shared" si="2"/>
        <v>0</v>
      </c>
      <c r="E156" s="173" t="s">
        <v>755</v>
      </c>
      <c r="F156" s="158">
        <v>0</v>
      </c>
    </row>
    <row r="157" spans="1:7" s="28" customFormat="1" ht="37.5" customHeight="1">
      <c r="A157" s="184" t="s">
        <v>330</v>
      </c>
      <c r="B157" s="236" t="s">
        <v>1024</v>
      </c>
      <c r="C157" s="184" t="s">
        <v>746</v>
      </c>
      <c r="D157" s="185">
        <f t="shared" si="2"/>
        <v>-70000</v>
      </c>
      <c r="E157" s="186" t="s">
        <v>745</v>
      </c>
      <c r="F157" s="158">
        <f>SUM(F158,F162,F168,F170)</f>
        <v>-70000</v>
      </c>
      <c r="G157" s="275"/>
    </row>
    <row r="158" spans="1:6" ht="27.75" customHeight="1">
      <c r="A158" s="187" t="s">
        <v>331</v>
      </c>
      <c r="B158" s="236" t="s">
        <v>1025</v>
      </c>
      <c r="C158" s="188" t="s">
        <v>746</v>
      </c>
      <c r="D158" s="185">
        <f t="shared" si="2"/>
        <v>0</v>
      </c>
      <c r="E158" s="189" t="s">
        <v>745</v>
      </c>
      <c r="F158" s="158">
        <f>SUM(F159:F161)</f>
        <v>0</v>
      </c>
    </row>
    <row r="159" spans="1:6" ht="14.25" customHeight="1">
      <c r="A159" s="187" t="s">
        <v>332</v>
      </c>
      <c r="B159" s="232" t="s">
        <v>554</v>
      </c>
      <c r="C159" s="190" t="s">
        <v>548</v>
      </c>
      <c r="D159" s="185">
        <f t="shared" si="2"/>
        <v>0</v>
      </c>
      <c r="E159" s="158"/>
      <c r="F159" s="185">
        <v>0</v>
      </c>
    </row>
    <row r="160" spans="1:7" s="18" customFormat="1" ht="15" customHeight="1">
      <c r="A160" s="187" t="s">
        <v>333</v>
      </c>
      <c r="B160" s="232" t="s">
        <v>553</v>
      </c>
      <c r="C160" s="190" t="s">
        <v>549</v>
      </c>
      <c r="D160" s="185">
        <f t="shared" si="2"/>
        <v>0</v>
      </c>
      <c r="E160" s="191"/>
      <c r="F160" s="185">
        <v>0</v>
      </c>
      <c r="G160" s="276"/>
    </row>
    <row r="161" spans="1:6" ht="21">
      <c r="A161" s="192" t="s">
        <v>334</v>
      </c>
      <c r="B161" s="232" t="s">
        <v>556</v>
      </c>
      <c r="C161" s="190" t="s">
        <v>550</v>
      </c>
      <c r="D161" s="185">
        <f t="shared" si="2"/>
        <v>0</v>
      </c>
      <c r="E161" s="189" t="s">
        <v>745</v>
      </c>
      <c r="F161" s="185">
        <v>0</v>
      </c>
    </row>
    <row r="162" spans="1:6" ht="27" customHeight="1">
      <c r="A162" s="192" t="s">
        <v>335</v>
      </c>
      <c r="B162" s="236" t="s">
        <v>1005</v>
      </c>
      <c r="C162" s="188" t="s">
        <v>746</v>
      </c>
      <c r="D162" s="185">
        <f t="shared" si="2"/>
        <v>0</v>
      </c>
      <c r="E162" s="189" t="s">
        <v>745</v>
      </c>
      <c r="F162" s="158">
        <f>SUM(F163:F164)</f>
        <v>0</v>
      </c>
    </row>
    <row r="163" spans="1:6" ht="21">
      <c r="A163" s="192" t="s">
        <v>336</v>
      </c>
      <c r="B163" s="232" t="s">
        <v>538</v>
      </c>
      <c r="C163" s="193" t="s">
        <v>557</v>
      </c>
      <c r="D163" s="185">
        <f t="shared" si="2"/>
        <v>0</v>
      </c>
      <c r="E163" s="189" t="s">
        <v>745</v>
      </c>
      <c r="F163" s="185"/>
    </row>
    <row r="164" spans="1:6" ht="15" customHeight="1">
      <c r="A164" s="192" t="s">
        <v>337</v>
      </c>
      <c r="B164" s="232" t="s">
        <v>1026</v>
      </c>
      <c r="C164" s="188" t="s">
        <v>746</v>
      </c>
      <c r="D164" s="185">
        <f t="shared" si="2"/>
        <v>0</v>
      </c>
      <c r="E164" s="189" t="s">
        <v>745</v>
      </c>
      <c r="F164" s="158">
        <f>SUM(F165:F167)</f>
        <v>0</v>
      </c>
    </row>
    <row r="165" spans="1:6" ht="14.25" customHeight="1">
      <c r="A165" s="192" t="s">
        <v>338</v>
      </c>
      <c r="B165" s="310" t="s">
        <v>535</v>
      </c>
      <c r="C165" s="190" t="s">
        <v>561</v>
      </c>
      <c r="D165" s="185">
        <f t="shared" si="2"/>
        <v>0</v>
      </c>
      <c r="E165" s="158"/>
      <c r="F165" s="185">
        <v>0</v>
      </c>
    </row>
    <row r="166" spans="1:6" ht="21">
      <c r="A166" s="194" t="s">
        <v>339</v>
      </c>
      <c r="B166" s="310" t="s">
        <v>534</v>
      </c>
      <c r="C166" s="193" t="s">
        <v>562</v>
      </c>
      <c r="D166" s="185">
        <f t="shared" si="2"/>
        <v>0</v>
      </c>
      <c r="E166" s="189" t="s">
        <v>745</v>
      </c>
      <c r="F166" s="185">
        <v>0</v>
      </c>
    </row>
    <row r="167" spans="1:6" ht="21">
      <c r="A167" s="192" t="s">
        <v>340</v>
      </c>
      <c r="B167" s="318" t="s">
        <v>533</v>
      </c>
      <c r="C167" s="193" t="s">
        <v>563</v>
      </c>
      <c r="D167" s="185">
        <f t="shared" si="2"/>
        <v>0</v>
      </c>
      <c r="E167" s="189" t="s">
        <v>745</v>
      </c>
      <c r="F167" s="185">
        <v>0</v>
      </c>
    </row>
    <row r="168" spans="1:6" ht="37.5" customHeight="1">
      <c r="A168" s="192" t="s">
        <v>341</v>
      </c>
      <c r="B168" s="236" t="s">
        <v>1003</v>
      </c>
      <c r="C168" s="188" t="s">
        <v>746</v>
      </c>
      <c r="D168" s="185">
        <f t="shared" si="2"/>
        <v>0</v>
      </c>
      <c r="E168" s="189" t="s">
        <v>745</v>
      </c>
      <c r="F168" s="158">
        <f>SUM(F169)</f>
        <v>0</v>
      </c>
    </row>
    <row r="169" spans="1:6" ht="21">
      <c r="A169" s="194" t="s">
        <v>342</v>
      </c>
      <c r="B169" s="232" t="s">
        <v>536</v>
      </c>
      <c r="C169" s="195" t="s">
        <v>565</v>
      </c>
      <c r="D169" s="185">
        <f t="shared" si="2"/>
        <v>0</v>
      </c>
      <c r="E169" s="189" t="s">
        <v>745</v>
      </c>
      <c r="F169" s="185">
        <v>0</v>
      </c>
    </row>
    <row r="170" spans="1:6" ht="34.5" customHeight="1">
      <c r="A170" s="192" t="s">
        <v>343</v>
      </c>
      <c r="B170" s="236" t="s">
        <v>1004</v>
      </c>
      <c r="C170" s="188" t="s">
        <v>746</v>
      </c>
      <c r="D170" s="185">
        <f t="shared" si="2"/>
        <v>-70000</v>
      </c>
      <c r="E170" s="189" t="s">
        <v>745</v>
      </c>
      <c r="F170" s="158">
        <f>SUM(F171:F174)</f>
        <v>-70000</v>
      </c>
    </row>
    <row r="171" spans="1:6" ht="12.75">
      <c r="A171" s="192" t="s">
        <v>344</v>
      </c>
      <c r="B171" s="232" t="s">
        <v>566</v>
      </c>
      <c r="C171" s="190" t="s">
        <v>569</v>
      </c>
      <c r="D171" s="185">
        <f t="shared" si="2"/>
        <v>-70000</v>
      </c>
      <c r="E171" s="189" t="s">
        <v>745</v>
      </c>
      <c r="F171" s="185">
        <v>-70000</v>
      </c>
    </row>
    <row r="172" spans="1:6" ht="13.5" customHeight="1">
      <c r="A172" s="194" t="s">
        <v>349</v>
      </c>
      <c r="B172" s="232" t="s">
        <v>567</v>
      </c>
      <c r="C172" s="195" t="s">
        <v>570</v>
      </c>
      <c r="D172" s="185">
        <f t="shared" si="2"/>
        <v>0</v>
      </c>
      <c r="E172" s="189" t="s">
        <v>745</v>
      </c>
      <c r="F172" s="185">
        <v>0</v>
      </c>
    </row>
    <row r="173" spans="1:6" ht="26.25" customHeight="1">
      <c r="A173" s="192" t="s">
        <v>350</v>
      </c>
      <c r="B173" s="232" t="s">
        <v>568</v>
      </c>
      <c r="C173" s="193" t="s">
        <v>571</v>
      </c>
      <c r="D173" s="185">
        <f t="shared" si="2"/>
        <v>0</v>
      </c>
      <c r="E173" s="189" t="s">
        <v>745</v>
      </c>
      <c r="F173" s="185">
        <v>0</v>
      </c>
    </row>
    <row r="174" spans="1:6" ht="21">
      <c r="A174" s="192" t="s">
        <v>351</v>
      </c>
      <c r="B174" s="232" t="s">
        <v>537</v>
      </c>
      <c r="C174" s="193" t="s">
        <v>572</v>
      </c>
      <c r="D174" s="185">
        <f t="shared" si="2"/>
        <v>0</v>
      </c>
      <c r="E174" s="189" t="s">
        <v>745</v>
      </c>
      <c r="F174" s="185">
        <v>0</v>
      </c>
    </row>
    <row r="175" spans="1:7" s="5" customFormat="1" ht="12.75">
      <c r="A175" s="16"/>
      <c r="B175" s="17"/>
      <c r="C175" s="25"/>
      <c r="D175" s="277"/>
      <c r="E175" s="278"/>
      <c r="F175" s="277"/>
      <c r="G175" s="277"/>
    </row>
    <row r="176" spans="3:7" s="5" customFormat="1" ht="12.75">
      <c r="C176" s="30"/>
      <c r="D176" s="277"/>
      <c r="E176" s="277"/>
      <c r="F176" s="277"/>
      <c r="G176" s="277"/>
    </row>
    <row r="177" spans="3:7" s="5" customFormat="1" ht="12.75">
      <c r="C177" s="30"/>
      <c r="D177" s="277"/>
      <c r="E177" s="277"/>
      <c r="F177" s="277"/>
      <c r="G177" s="277"/>
    </row>
    <row r="178" spans="3:7" s="5" customFormat="1" ht="12.75">
      <c r="C178" s="30"/>
      <c r="D178" s="277"/>
      <c r="E178" s="277"/>
      <c r="F178" s="277"/>
      <c r="G178" s="277"/>
    </row>
    <row r="179" spans="3:7" s="5" customFormat="1" ht="12.75">
      <c r="C179" s="30"/>
      <c r="D179" s="277"/>
      <c r="E179" s="277"/>
      <c r="F179" s="277"/>
      <c r="G179" s="277"/>
    </row>
    <row r="180" spans="3:7" s="5" customFormat="1" ht="12.75">
      <c r="C180" s="30"/>
      <c r="D180" s="277"/>
      <c r="E180" s="277"/>
      <c r="F180" s="277"/>
      <c r="G180" s="277"/>
    </row>
    <row r="181" spans="3:7" s="5" customFormat="1" ht="12.75">
      <c r="C181" s="30"/>
      <c r="D181" s="277"/>
      <c r="E181" s="277"/>
      <c r="F181" s="277"/>
      <c r="G181" s="277"/>
    </row>
    <row r="182" spans="3:7" s="5" customFormat="1" ht="12.75">
      <c r="C182" s="30"/>
      <c r="D182" s="277"/>
      <c r="E182" s="277"/>
      <c r="F182" s="277"/>
      <c r="G182" s="277"/>
    </row>
    <row r="183" spans="3:7" s="5" customFormat="1" ht="12.75">
      <c r="C183" s="30"/>
      <c r="D183" s="277"/>
      <c r="E183" s="277"/>
      <c r="F183" s="277"/>
      <c r="G183" s="277"/>
    </row>
    <row r="184" spans="3:7" s="5" customFormat="1" ht="12.75">
      <c r="C184" s="30"/>
      <c r="D184" s="277"/>
      <c r="E184" s="277"/>
      <c r="F184" s="277"/>
      <c r="G184" s="277"/>
    </row>
    <row r="185" spans="3:7" s="5" customFormat="1" ht="12.75">
      <c r="C185" s="30"/>
      <c r="D185" s="277"/>
      <c r="E185" s="277"/>
      <c r="F185" s="277"/>
      <c r="G185" s="277"/>
    </row>
    <row r="186" spans="3:7" s="5" customFormat="1" ht="12.75">
      <c r="C186" s="30"/>
      <c r="D186" s="277"/>
      <c r="E186" s="277"/>
      <c r="F186" s="277"/>
      <c r="G186" s="277"/>
    </row>
    <row r="187" spans="3:7" s="5" customFormat="1" ht="12.75">
      <c r="C187" s="30"/>
      <c r="D187" s="277"/>
      <c r="E187" s="277"/>
      <c r="F187" s="277"/>
      <c r="G187" s="277"/>
    </row>
    <row r="188" spans="3:7" s="5" customFormat="1" ht="12.75">
      <c r="C188" s="30"/>
      <c r="D188" s="277"/>
      <c r="E188" s="277"/>
      <c r="F188" s="277"/>
      <c r="G188" s="277"/>
    </row>
    <row r="189" spans="3:7" s="5" customFormat="1" ht="12.75">
      <c r="C189" s="30"/>
      <c r="D189" s="277"/>
      <c r="E189" s="277"/>
      <c r="F189" s="277"/>
      <c r="G189" s="277"/>
    </row>
    <row r="190" spans="3:7" s="5" customFormat="1" ht="12.75">
      <c r="C190" s="30"/>
      <c r="D190" s="277"/>
      <c r="E190" s="277"/>
      <c r="F190" s="277"/>
      <c r="G190" s="277"/>
    </row>
    <row r="191" spans="3:7" s="5" customFormat="1" ht="12.75">
      <c r="C191" s="30"/>
      <c r="D191" s="277"/>
      <c r="E191" s="277"/>
      <c r="F191" s="277"/>
      <c r="G191" s="277"/>
    </row>
    <row r="192" spans="3:7" s="5" customFormat="1" ht="12.75">
      <c r="C192" s="30"/>
      <c r="D192" s="277"/>
      <c r="E192" s="277"/>
      <c r="F192" s="277"/>
      <c r="G192" s="277"/>
    </row>
    <row r="193" spans="3:7" s="5" customFormat="1" ht="12.75">
      <c r="C193" s="30"/>
      <c r="D193" s="277"/>
      <c r="E193" s="277"/>
      <c r="F193" s="277"/>
      <c r="G193" s="277"/>
    </row>
    <row r="194" spans="3:7" s="5" customFormat="1" ht="12.75">
      <c r="C194" s="30"/>
      <c r="D194" s="277"/>
      <c r="E194" s="277"/>
      <c r="F194" s="277"/>
      <c r="G194" s="277"/>
    </row>
    <row r="195" spans="3:7" s="5" customFormat="1" ht="12.75">
      <c r="C195" s="30"/>
      <c r="D195" s="277"/>
      <c r="E195" s="277"/>
      <c r="F195" s="277"/>
      <c r="G195" s="277"/>
    </row>
    <row r="196" spans="3:7" s="5" customFormat="1" ht="12.75">
      <c r="C196" s="30"/>
      <c r="D196" s="277"/>
      <c r="E196" s="277"/>
      <c r="F196" s="277"/>
      <c r="G196" s="277"/>
    </row>
    <row r="197" spans="3:7" s="5" customFormat="1" ht="12.75">
      <c r="C197" s="30"/>
      <c r="D197" s="277"/>
      <c r="E197" s="277"/>
      <c r="F197" s="277"/>
      <c r="G197" s="277"/>
    </row>
    <row r="198" spans="3:7" s="5" customFormat="1" ht="12.75">
      <c r="C198" s="30"/>
      <c r="D198" s="277"/>
      <c r="E198" s="277"/>
      <c r="F198" s="277"/>
      <c r="G198" s="277"/>
    </row>
    <row r="199" spans="3:7" s="5" customFormat="1" ht="12.75">
      <c r="C199" s="30"/>
      <c r="D199" s="277"/>
      <c r="E199" s="277"/>
      <c r="F199" s="277"/>
      <c r="G199" s="277"/>
    </row>
    <row r="200" spans="3:7" s="5" customFormat="1" ht="12.75">
      <c r="C200" s="30"/>
      <c r="D200" s="277"/>
      <c r="E200" s="277"/>
      <c r="F200" s="277"/>
      <c r="G200" s="277"/>
    </row>
    <row r="201" spans="3:7" s="5" customFormat="1" ht="12.75">
      <c r="C201" s="30"/>
      <c r="D201" s="277"/>
      <c r="E201" s="277"/>
      <c r="F201" s="277"/>
      <c r="G201" s="277"/>
    </row>
    <row r="202" spans="3:7" s="5" customFormat="1" ht="12.75">
      <c r="C202" s="30"/>
      <c r="D202" s="277"/>
      <c r="E202" s="277"/>
      <c r="F202" s="277"/>
      <c r="G202" s="277"/>
    </row>
    <row r="203" spans="3:7" s="5" customFormat="1" ht="12.75">
      <c r="C203" s="30"/>
      <c r="D203" s="277"/>
      <c r="E203" s="277"/>
      <c r="F203" s="277"/>
      <c r="G203" s="277"/>
    </row>
    <row r="204" spans="3:7" s="5" customFormat="1" ht="12.75">
      <c r="C204" s="30"/>
      <c r="D204" s="277"/>
      <c r="E204" s="277"/>
      <c r="F204" s="277"/>
      <c r="G204" s="277"/>
    </row>
    <row r="205" spans="3:7" s="5" customFormat="1" ht="12.75">
      <c r="C205" s="30"/>
      <c r="D205" s="277"/>
      <c r="E205" s="277"/>
      <c r="F205" s="277"/>
      <c r="G205" s="277"/>
    </row>
    <row r="206" spans="3:7" s="5" customFormat="1" ht="12.75">
      <c r="C206" s="30"/>
      <c r="D206" s="277"/>
      <c r="E206" s="277"/>
      <c r="F206" s="277"/>
      <c r="G206" s="277"/>
    </row>
    <row r="207" spans="3:7" s="5" customFormat="1" ht="12.75">
      <c r="C207" s="30"/>
      <c r="D207" s="277"/>
      <c r="E207" s="277"/>
      <c r="F207" s="277"/>
      <c r="G207" s="277"/>
    </row>
    <row r="208" spans="3:7" s="5" customFormat="1" ht="12.75">
      <c r="C208" s="30"/>
      <c r="D208" s="277"/>
      <c r="E208" s="277"/>
      <c r="F208" s="277"/>
      <c r="G208" s="277"/>
    </row>
    <row r="209" spans="3:7" s="5" customFormat="1" ht="12.75">
      <c r="C209" s="30"/>
      <c r="D209" s="277"/>
      <c r="E209" s="277"/>
      <c r="F209" s="277"/>
      <c r="G209" s="277"/>
    </row>
    <row r="210" spans="3:7" s="5" customFormat="1" ht="12.75">
      <c r="C210" s="30"/>
      <c r="D210" s="277"/>
      <c r="E210" s="277"/>
      <c r="F210" s="277"/>
      <c r="G210" s="277"/>
    </row>
    <row r="211" spans="3:7" s="5" customFormat="1" ht="12.75">
      <c r="C211" s="30"/>
      <c r="D211" s="277"/>
      <c r="E211" s="277"/>
      <c r="F211" s="277"/>
      <c r="G211" s="277"/>
    </row>
    <row r="212" spans="3:7" s="5" customFormat="1" ht="12.75">
      <c r="C212" s="30"/>
      <c r="D212" s="277"/>
      <c r="E212" s="277"/>
      <c r="F212" s="277"/>
      <c r="G212" s="277"/>
    </row>
    <row r="213" spans="3:7" s="5" customFormat="1" ht="12.75">
      <c r="C213" s="30"/>
      <c r="D213" s="277"/>
      <c r="E213" s="277"/>
      <c r="F213" s="277"/>
      <c r="G213" s="277"/>
    </row>
    <row r="214" spans="3:7" s="5" customFormat="1" ht="12.75">
      <c r="C214" s="30"/>
      <c r="D214" s="277"/>
      <c r="E214" s="277"/>
      <c r="F214" s="277"/>
      <c r="G214" s="277"/>
    </row>
    <row r="215" spans="3:7" s="5" customFormat="1" ht="12.75">
      <c r="C215" s="30"/>
      <c r="D215" s="277"/>
      <c r="E215" s="277"/>
      <c r="F215" s="277"/>
      <c r="G215" s="277"/>
    </row>
    <row r="216" spans="3:7" s="5" customFormat="1" ht="12.75">
      <c r="C216" s="30"/>
      <c r="D216" s="277"/>
      <c r="E216" s="277"/>
      <c r="F216" s="277"/>
      <c r="G216" s="277"/>
    </row>
    <row r="217" spans="3:7" s="5" customFormat="1" ht="12.75">
      <c r="C217" s="30"/>
      <c r="D217" s="277"/>
      <c r="E217" s="277"/>
      <c r="F217" s="277"/>
      <c r="G217" s="277"/>
    </row>
    <row r="218" spans="3:7" s="5" customFormat="1" ht="12.75">
      <c r="C218" s="30"/>
      <c r="D218" s="277"/>
      <c r="E218" s="277"/>
      <c r="F218" s="277"/>
      <c r="G218" s="277"/>
    </row>
    <row r="219" spans="3:7" s="5" customFormat="1" ht="12.75">
      <c r="C219" s="30"/>
      <c r="D219" s="277"/>
      <c r="E219" s="277"/>
      <c r="F219" s="277"/>
      <c r="G219" s="277"/>
    </row>
    <row r="220" spans="3:7" s="5" customFormat="1" ht="12.75">
      <c r="C220" s="30"/>
      <c r="D220" s="277"/>
      <c r="E220" s="277"/>
      <c r="F220" s="277"/>
      <c r="G220" s="277"/>
    </row>
    <row r="221" spans="3:7" s="5" customFormat="1" ht="12.75">
      <c r="C221" s="30"/>
      <c r="D221" s="277"/>
      <c r="E221" s="277"/>
      <c r="F221" s="277"/>
      <c r="G221" s="277"/>
    </row>
    <row r="222" spans="3:7" s="5" customFormat="1" ht="12.75">
      <c r="C222" s="30"/>
      <c r="D222" s="277"/>
      <c r="E222" s="277"/>
      <c r="F222" s="277"/>
      <c r="G222" s="277"/>
    </row>
    <row r="223" spans="3:7" s="5" customFormat="1" ht="12.75">
      <c r="C223" s="30"/>
      <c r="D223" s="277"/>
      <c r="E223" s="277"/>
      <c r="F223" s="277"/>
      <c r="G223" s="277"/>
    </row>
    <row r="224" spans="3:7" s="5" customFormat="1" ht="12.75">
      <c r="C224" s="30"/>
      <c r="D224" s="277"/>
      <c r="E224" s="277"/>
      <c r="F224" s="277"/>
      <c r="G224" s="277"/>
    </row>
    <row r="225" spans="3:7" s="5" customFormat="1" ht="12.75">
      <c r="C225" s="30"/>
      <c r="D225" s="277"/>
      <c r="E225" s="277"/>
      <c r="F225" s="277"/>
      <c r="G225" s="277"/>
    </row>
    <row r="226" spans="3:7" s="5" customFormat="1" ht="12.75">
      <c r="C226" s="30"/>
      <c r="D226" s="277"/>
      <c r="E226" s="277"/>
      <c r="F226" s="277"/>
      <c r="G226" s="277"/>
    </row>
    <row r="227" spans="3:7" s="5" customFormat="1" ht="12.75">
      <c r="C227" s="30"/>
      <c r="D227" s="277"/>
      <c r="E227" s="277"/>
      <c r="F227" s="277"/>
      <c r="G227" s="277"/>
    </row>
    <row r="228" spans="3:7" s="5" customFormat="1" ht="12.75">
      <c r="C228" s="30"/>
      <c r="D228" s="277"/>
      <c r="E228" s="277"/>
      <c r="F228" s="277"/>
      <c r="G228" s="277"/>
    </row>
    <row r="229" spans="3:7" s="5" customFormat="1" ht="12.75">
      <c r="C229" s="30"/>
      <c r="D229" s="277"/>
      <c r="E229" s="277"/>
      <c r="F229" s="277"/>
      <c r="G229" s="277"/>
    </row>
    <row r="230" spans="3:7" s="5" customFormat="1" ht="12.75">
      <c r="C230" s="30"/>
      <c r="D230" s="277"/>
      <c r="E230" s="277"/>
      <c r="F230" s="277"/>
      <c r="G230" s="277"/>
    </row>
    <row r="231" spans="3:7" s="5" customFormat="1" ht="12.75">
      <c r="C231" s="30"/>
      <c r="D231" s="277"/>
      <c r="E231" s="277"/>
      <c r="F231" s="277"/>
      <c r="G231" s="277"/>
    </row>
    <row r="232" spans="3:7" s="5" customFormat="1" ht="12.75">
      <c r="C232" s="30"/>
      <c r="D232" s="277"/>
      <c r="E232" s="277"/>
      <c r="F232" s="277"/>
      <c r="G232" s="277"/>
    </row>
    <row r="233" spans="3:7" s="5" customFormat="1" ht="12.75">
      <c r="C233" s="30"/>
      <c r="D233" s="277"/>
      <c r="E233" s="277"/>
      <c r="F233" s="277"/>
      <c r="G233" s="277"/>
    </row>
    <row r="234" spans="3:7" s="5" customFormat="1" ht="12.75">
      <c r="C234" s="30"/>
      <c r="D234" s="277"/>
      <c r="E234" s="277"/>
      <c r="F234" s="277"/>
      <c r="G234" s="277"/>
    </row>
    <row r="235" spans="3:7" s="5" customFormat="1" ht="12.75">
      <c r="C235" s="30"/>
      <c r="D235" s="277"/>
      <c r="E235" s="277"/>
      <c r="F235" s="277"/>
      <c r="G235" s="277"/>
    </row>
    <row r="236" spans="3:7" s="5" customFormat="1" ht="12.75">
      <c r="C236" s="30"/>
      <c r="D236" s="277"/>
      <c r="E236" s="277"/>
      <c r="F236" s="277"/>
      <c r="G236" s="277"/>
    </row>
    <row r="237" spans="3:7" s="5" customFormat="1" ht="12.75">
      <c r="C237" s="30"/>
      <c r="D237" s="277"/>
      <c r="E237" s="277"/>
      <c r="F237" s="277"/>
      <c r="G237" s="277"/>
    </row>
    <row r="238" spans="3:7" s="5" customFormat="1" ht="12.75">
      <c r="C238" s="30"/>
      <c r="D238" s="277"/>
      <c r="E238" s="277"/>
      <c r="F238" s="277"/>
      <c r="G238" s="277"/>
    </row>
    <row r="239" spans="3:7" s="5" customFormat="1" ht="12.75">
      <c r="C239" s="30"/>
      <c r="D239" s="277"/>
      <c r="E239" s="277"/>
      <c r="F239" s="277"/>
      <c r="G239" s="277"/>
    </row>
    <row r="240" spans="3:7" s="5" customFormat="1" ht="12.75">
      <c r="C240" s="30"/>
      <c r="D240" s="277"/>
      <c r="E240" s="277"/>
      <c r="F240" s="277"/>
      <c r="G240" s="277"/>
    </row>
    <row r="241" spans="3:7" s="5" customFormat="1" ht="12.75">
      <c r="C241" s="30"/>
      <c r="D241" s="277"/>
      <c r="E241" s="277"/>
      <c r="F241" s="277"/>
      <c r="G241" s="277"/>
    </row>
    <row r="242" spans="3:7" s="5" customFormat="1" ht="12.75">
      <c r="C242" s="30"/>
      <c r="D242" s="277"/>
      <c r="E242" s="277"/>
      <c r="F242" s="277"/>
      <c r="G242" s="277"/>
    </row>
    <row r="243" spans="3:7" s="5" customFormat="1" ht="12.75">
      <c r="C243" s="30"/>
      <c r="D243" s="277"/>
      <c r="E243" s="277"/>
      <c r="F243" s="277"/>
      <c r="G243" s="277"/>
    </row>
    <row r="244" spans="3:7" s="5" customFormat="1" ht="12.75">
      <c r="C244" s="30"/>
      <c r="D244" s="277"/>
      <c r="E244" s="277"/>
      <c r="F244" s="277"/>
      <c r="G244" s="277"/>
    </row>
    <row r="245" spans="3:7" s="5" customFormat="1" ht="12.75">
      <c r="C245" s="30"/>
      <c r="D245" s="277"/>
      <c r="E245" s="277"/>
      <c r="F245" s="277"/>
      <c r="G245" s="277"/>
    </row>
    <row r="246" spans="3:7" s="5" customFormat="1" ht="12.75">
      <c r="C246" s="30"/>
      <c r="D246" s="277"/>
      <c r="E246" s="277"/>
      <c r="F246" s="277"/>
      <c r="G246" s="277"/>
    </row>
    <row r="247" spans="3:7" s="5" customFormat="1" ht="12.75">
      <c r="C247" s="30"/>
      <c r="D247" s="277"/>
      <c r="E247" s="277"/>
      <c r="F247" s="277"/>
      <c r="G247" s="277"/>
    </row>
    <row r="248" spans="3:7" s="5" customFormat="1" ht="12.75">
      <c r="C248" s="30"/>
      <c r="D248" s="277"/>
      <c r="E248" s="277"/>
      <c r="F248" s="277"/>
      <c r="G248" s="277"/>
    </row>
    <row r="249" spans="3:7" s="5" customFormat="1" ht="12.75">
      <c r="C249" s="30"/>
      <c r="D249" s="277"/>
      <c r="E249" s="277"/>
      <c r="F249" s="277"/>
      <c r="G249" s="277"/>
    </row>
    <row r="250" spans="3:7" s="5" customFormat="1" ht="12.75">
      <c r="C250" s="30"/>
      <c r="D250" s="277"/>
      <c r="E250" s="277"/>
      <c r="F250" s="277"/>
      <c r="G250" s="277"/>
    </row>
    <row r="251" spans="3:7" s="5" customFormat="1" ht="12.75">
      <c r="C251" s="30"/>
      <c r="D251" s="277"/>
      <c r="E251" s="277"/>
      <c r="F251" s="277"/>
      <c r="G251" s="277"/>
    </row>
    <row r="252" spans="3:7" s="5" customFormat="1" ht="12.75">
      <c r="C252" s="30"/>
      <c r="D252" s="277"/>
      <c r="E252" s="277"/>
      <c r="F252" s="277"/>
      <c r="G252" s="277"/>
    </row>
    <row r="253" spans="3:7" s="5" customFormat="1" ht="12.75">
      <c r="C253" s="30"/>
      <c r="D253" s="277"/>
      <c r="E253" s="277"/>
      <c r="F253" s="277"/>
      <c r="G253" s="277"/>
    </row>
    <row r="254" spans="3:7" s="5" customFormat="1" ht="12.75">
      <c r="C254" s="30"/>
      <c r="D254" s="277"/>
      <c r="E254" s="277"/>
      <c r="F254" s="277"/>
      <c r="G254" s="277"/>
    </row>
    <row r="255" spans="3:7" s="5" customFormat="1" ht="12.75">
      <c r="C255" s="30"/>
      <c r="D255" s="277"/>
      <c r="E255" s="277"/>
      <c r="F255" s="277"/>
      <c r="G255" s="277"/>
    </row>
    <row r="256" spans="3:7" s="5" customFormat="1" ht="12.75">
      <c r="C256" s="30"/>
      <c r="D256" s="277"/>
      <c r="E256" s="277"/>
      <c r="F256" s="277"/>
      <c r="G256" s="277"/>
    </row>
    <row r="257" spans="3:7" s="5" customFormat="1" ht="12.75">
      <c r="C257" s="30"/>
      <c r="D257" s="277"/>
      <c r="E257" s="277"/>
      <c r="F257" s="277"/>
      <c r="G257" s="277"/>
    </row>
    <row r="258" spans="3:7" s="5" customFormat="1" ht="12.75">
      <c r="C258" s="30"/>
      <c r="D258" s="277"/>
      <c r="E258" s="277"/>
      <c r="F258" s="277"/>
      <c r="G258" s="277"/>
    </row>
    <row r="259" spans="3:7" s="5" customFormat="1" ht="12.75">
      <c r="C259" s="30"/>
      <c r="D259" s="277"/>
      <c r="E259" s="277"/>
      <c r="F259" s="277"/>
      <c r="G259" s="277"/>
    </row>
    <row r="260" spans="3:7" s="5" customFormat="1" ht="12.75">
      <c r="C260" s="30"/>
      <c r="D260" s="277"/>
      <c r="E260" s="277"/>
      <c r="F260" s="277"/>
      <c r="G260" s="277"/>
    </row>
    <row r="261" spans="3:7" s="5" customFormat="1" ht="12.75">
      <c r="C261" s="30"/>
      <c r="D261" s="277"/>
      <c r="E261" s="277"/>
      <c r="F261" s="277"/>
      <c r="G261" s="277"/>
    </row>
    <row r="262" spans="3:7" s="5" customFormat="1" ht="12.75">
      <c r="C262" s="30"/>
      <c r="D262" s="277"/>
      <c r="E262" s="277"/>
      <c r="F262" s="277"/>
      <c r="G262" s="277"/>
    </row>
    <row r="263" spans="3:7" s="5" customFormat="1" ht="12.75">
      <c r="C263" s="30"/>
      <c r="D263" s="277"/>
      <c r="E263" s="277"/>
      <c r="F263" s="277"/>
      <c r="G263" s="277"/>
    </row>
    <row r="264" spans="3:7" s="5" customFormat="1" ht="12.75">
      <c r="C264" s="30"/>
      <c r="D264" s="277"/>
      <c r="E264" s="277"/>
      <c r="F264" s="277"/>
      <c r="G264" s="277"/>
    </row>
    <row r="265" spans="3:7" s="5" customFormat="1" ht="12.75">
      <c r="C265" s="30"/>
      <c r="D265" s="277"/>
      <c r="E265" s="277"/>
      <c r="F265" s="277"/>
      <c r="G265" s="277"/>
    </row>
    <row r="266" spans="3:7" s="5" customFormat="1" ht="12.75">
      <c r="C266" s="30"/>
      <c r="D266" s="277"/>
      <c r="E266" s="277"/>
      <c r="F266" s="277"/>
      <c r="G266" s="277"/>
    </row>
    <row r="267" spans="3:7" s="5" customFormat="1" ht="12.75">
      <c r="C267" s="30"/>
      <c r="D267" s="277"/>
      <c r="E267" s="277"/>
      <c r="F267" s="277"/>
      <c r="G267" s="277"/>
    </row>
    <row r="268" spans="3:7" s="5" customFormat="1" ht="12.75">
      <c r="C268" s="30"/>
      <c r="D268" s="277"/>
      <c r="E268" s="277"/>
      <c r="F268" s="277"/>
      <c r="G268" s="277"/>
    </row>
    <row r="269" spans="3:7" s="5" customFormat="1" ht="12.75">
      <c r="C269" s="30"/>
      <c r="D269" s="277"/>
      <c r="E269" s="277"/>
      <c r="F269" s="277"/>
      <c r="G269" s="277"/>
    </row>
    <row r="270" spans="3:7" s="5" customFormat="1" ht="12.75">
      <c r="C270" s="30"/>
      <c r="D270" s="277"/>
      <c r="E270" s="277"/>
      <c r="F270" s="277"/>
      <c r="G270" s="277"/>
    </row>
    <row r="271" spans="3:7" s="5" customFormat="1" ht="12.75">
      <c r="C271" s="30"/>
      <c r="D271" s="277"/>
      <c r="E271" s="277"/>
      <c r="F271" s="277"/>
      <c r="G271" s="277"/>
    </row>
    <row r="272" spans="3:7" s="5" customFormat="1" ht="12.75">
      <c r="C272" s="30"/>
      <c r="D272" s="277"/>
      <c r="E272" s="277"/>
      <c r="F272" s="277"/>
      <c r="G272" s="277"/>
    </row>
    <row r="273" spans="3:7" s="5" customFormat="1" ht="12.75">
      <c r="C273" s="30"/>
      <c r="D273" s="277"/>
      <c r="E273" s="277"/>
      <c r="F273" s="277"/>
      <c r="G273" s="277"/>
    </row>
    <row r="274" spans="3:7" s="5" customFormat="1" ht="12.75">
      <c r="C274" s="30"/>
      <c r="D274" s="277"/>
      <c r="E274" s="277"/>
      <c r="F274" s="277"/>
      <c r="G274" s="277"/>
    </row>
    <row r="275" spans="3:7" s="5" customFormat="1" ht="12.75">
      <c r="C275" s="30"/>
      <c r="D275" s="277"/>
      <c r="E275" s="277"/>
      <c r="F275" s="277"/>
      <c r="G275" s="277"/>
    </row>
    <row r="276" spans="3:7" s="5" customFormat="1" ht="12.75">
      <c r="C276" s="30"/>
      <c r="D276" s="277"/>
      <c r="E276" s="277"/>
      <c r="F276" s="277"/>
      <c r="G276" s="277"/>
    </row>
    <row r="277" spans="3:7" s="5" customFormat="1" ht="12.75">
      <c r="C277" s="30"/>
      <c r="D277" s="277"/>
      <c r="E277" s="277"/>
      <c r="F277" s="277"/>
      <c r="G277" s="277"/>
    </row>
    <row r="278" spans="3:7" s="5" customFormat="1" ht="12.75">
      <c r="C278" s="30"/>
      <c r="D278" s="277"/>
      <c r="E278" s="277"/>
      <c r="F278" s="277"/>
      <c r="G278" s="277"/>
    </row>
    <row r="279" spans="3:7" s="5" customFormat="1" ht="12.75">
      <c r="C279" s="30"/>
      <c r="D279" s="277"/>
      <c r="E279" s="277"/>
      <c r="F279" s="277"/>
      <c r="G279" s="277"/>
    </row>
    <row r="280" spans="3:7" s="5" customFormat="1" ht="12.75">
      <c r="C280" s="30"/>
      <c r="D280" s="277"/>
      <c r="E280" s="277"/>
      <c r="F280" s="277"/>
      <c r="G280" s="277"/>
    </row>
    <row r="281" spans="3:7" s="5" customFormat="1" ht="12.75">
      <c r="C281" s="30"/>
      <c r="D281" s="277"/>
      <c r="E281" s="277"/>
      <c r="F281" s="277"/>
      <c r="G281" s="277"/>
    </row>
    <row r="282" spans="3:7" s="5" customFormat="1" ht="12.75">
      <c r="C282" s="30"/>
      <c r="D282" s="277"/>
      <c r="E282" s="277"/>
      <c r="F282" s="277"/>
      <c r="G282" s="277"/>
    </row>
    <row r="283" spans="3:7" s="5" customFormat="1" ht="12.75">
      <c r="C283" s="30"/>
      <c r="D283" s="277"/>
      <c r="E283" s="277"/>
      <c r="F283" s="277"/>
      <c r="G283" s="277"/>
    </row>
    <row r="284" spans="3:7" s="5" customFormat="1" ht="12.75">
      <c r="C284" s="30"/>
      <c r="D284" s="277"/>
      <c r="E284" s="277"/>
      <c r="F284" s="277"/>
      <c r="G284" s="277"/>
    </row>
    <row r="285" spans="3:7" s="5" customFormat="1" ht="12.75">
      <c r="C285" s="30"/>
      <c r="D285" s="277"/>
      <c r="E285" s="277"/>
      <c r="F285" s="277"/>
      <c r="G285" s="277"/>
    </row>
    <row r="286" spans="3:7" s="5" customFormat="1" ht="12.75">
      <c r="C286" s="30"/>
      <c r="D286" s="277"/>
      <c r="E286" s="277"/>
      <c r="F286" s="277"/>
      <c r="G286" s="277"/>
    </row>
    <row r="287" spans="3:7" s="5" customFormat="1" ht="12.75">
      <c r="C287" s="30"/>
      <c r="D287" s="277"/>
      <c r="E287" s="277"/>
      <c r="F287" s="277"/>
      <c r="G287" s="277"/>
    </row>
    <row r="288" spans="3:7" s="5" customFormat="1" ht="12.75">
      <c r="C288" s="30"/>
      <c r="D288" s="277"/>
      <c r="E288" s="277"/>
      <c r="F288" s="277"/>
      <c r="G288" s="277"/>
    </row>
    <row r="289" spans="3:7" s="5" customFormat="1" ht="12.75">
      <c r="C289" s="30"/>
      <c r="D289" s="277"/>
      <c r="E289" s="277"/>
      <c r="F289" s="277"/>
      <c r="G289" s="277"/>
    </row>
    <row r="290" spans="3:7" s="5" customFormat="1" ht="12.75">
      <c r="C290" s="30"/>
      <c r="D290" s="277"/>
      <c r="E290" s="277"/>
      <c r="F290" s="277"/>
      <c r="G290" s="277"/>
    </row>
    <row r="291" spans="3:7" s="5" customFormat="1" ht="12.75">
      <c r="C291" s="30"/>
      <c r="D291" s="277"/>
      <c r="E291" s="277"/>
      <c r="F291" s="277"/>
      <c r="G291" s="277"/>
    </row>
    <row r="292" spans="3:7" s="5" customFormat="1" ht="12.75">
      <c r="C292" s="30"/>
      <c r="D292" s="277"/>
      <c r="E292" s="277"/>
      <c r="F292" s="277"/>
      <c r="G292" s="277"/>
    </row>
    <row r="293" spans="3:7" s="5" customFormat="1" ht="12.75">
      <c r="C293" s="30"/>
      <c r="D293" s="277"/>
      <c r="E293" s="277"/>
      <c r="F293" s="277"/>
      <c r="G293" s="277"/>
    </row>
    <row r="294" spans="3:7" s="5" customFormat="1" ht="12.75">
      <c r="C294" s="30"/>
      <c r="D294" s="277"/>
      <c r="E294" s="277"/>
      <c r="F294" s="277"/>
      <c r="G294" s="277"/>
    </row>
    <row r="295" spans="3:7" s="5" customFormat="1" ht="12.75">
      <c r="C295" s="30"/>
      <c r="D295" s="277"/>
      <c r="E295" s="277"/>
      <c r="F295" s="277"/>
      <c r="G295" s="277"/>
    </row>
    <row r="296" spans="3:7" s="5" customFormat="1" ht="12.75">
      <c r="C296" s="30"/>
      <c r="D296" s="277"/>
      <c r="E296" s="277"/>
      <c r="F296" s="277"/>
      <c r="G296" s="277"/>
    </row>
    <row r="297" spans="3:7" s="5" customFormat="1" ht="12.75">
      <c r="C297" s="30"/>
      <c r="D297" s="277"/>
      <c r="E297" s="277"/>
      <c r="F297" s="277"/>
      <c r="G297" s="277"/>
    </row>
    <row r="298" spans="3:7" s="5" customFormat="1" ht="12.75">
      <c r="C298" s="30"/>
      <c r="D298" s="277"/>
      <c r="E298" s="277"/>
      <c r="F298" s="277"/>
      <c r="G298" s="277"/>
    </row>
    <row r="299" spans="3:7" s="5" customFormat="1" ht="12.75">
      <c r="C299" s="30"/>
      <c r="D299" s="277"/>
      <c r="E299" s="277"/>
      <c r="F299" s="277"/>
      <c r="G299" s="277"/>
    </row>
    <row r="300" spans="3:7" s="5" customFormat="1" ht="12.75">
      <c r="C300" s="30"/>
      <c r="D300" s="277"/>
      <c r="E300" s="277"/>
      <c r="F300" s="277"/>
      <c r="G300" s="277"/>
    </row>
    <row r="301" spans="3:7" s="5" customFormat="1" ht="12.75">
      <c r="C301" s="30"/>
      <c r="D301" s="277"/>
      <c r="E301" s="277"/>
      <c r="F301" s="277"/>
      <c r="G301" s="277"/>
    </row>
    <row r="302" spans="3:7" s="5" customFormat="1" ht="12.75">
      <c r="C302" s="30"/>
      <c r="D302" s="277"/>
      <c r="E302" s="277"/>
      <c r="F302" s="277"/>
      <c r="G302" s="277"/>
    </row>
    <row r="303" spans="3:7" s="5" customFormat="1" ht="12.75">
      <c r="C303" s="30"/>
      <c r="D303" s="277"/>
      <c r="E303" s="277"/>
      <c r="F303" s="277"/>
      <c r="G303" s="277"/>
    </row>
    <row r="304" spans="3:7" s="5" customFormat="1" ht="12.75">
      <c r="C304" s="30"/>
      <c r="D304" s="277"/>
      <c r="E304" s="277"/>
      <c r="F304" s="277"/>
      <c r="G304" s="277"/>
    </row>
    <row r="305" spans="3:7" s="5" customFormat="1" ht="12.75">
      <c r="C305" s="30"/>
      <c r="D305" s="277"/>
      <c r="E305" s="277"/>
      <c r="F305" s="277"/>
      <c r="G305" s="277"/>
    </row>
    <row r="306" spans="3:7" s="5" customFormat="1" ht="12.75">
      <c r="C306" s="30"/>
      <c r="D306" s="277"/>
      <c r="E306" s="277"/>
      <c r="F306" s="277"/>
      <c r="G306" s="277"/>
    </row>
    <row r="307" spans="3:7" s="5" customFormat="1" ht="12.75">
      <c r="C307" s="30"/>
      <c r="D307" s="277"/>
      <c r="E307" s="277"/>
      <c r="F307" s="277"/>
      <c r="G307" s="277"/>
    </row>
    <row r="308" spans="3:7" s="5" customFormat="1" ht="12.75">
      <c r="C308" s="30"/>
      <c r="D308" s="277"/>
      <c r="E308" s="277"/>
      <c r="F308" s="277"/>
      <c r="G308" s="277"/>
    </row>
    <row r="309" spans="3:7" s="5" customFormat="1" ht="12.75">
      <c r="C309" s="30"/>
      <c r="D309" s="277"/>
      <c r="E309" s="277"/>
      <c r="F309" s="277"/>
      <c r="G309" s="277"/>
    </row>
    <row r="310" spans="3:7" s="5" customFormat="1" ht="12.75">
      <c r="C310" s="30"/>
      <c r="D310" s="277"/>
      <c r="E310" s="277"/>
      <c r="F310" s="277"/>
      <c r="G310" s="277"/>
    </row>
    <row r="311" spans="3:7" s="5" customFormat="1" ht="12.75">
      <c r="C311" s="30"/>
      <c r="D311" s="277"/>
      <c r="E311" s="277"/>
      <c r="F311" s="277"/>
      <c r="G311" s="277"/>
    </row>
    <row r="312" spans="3:7" s="5" customFormat="1" ht="12.75">
      <c r="C312" s="30"/>
      <c r="D312" s="277"/>
      <c r="E312" s="277"/>
      <c r="F312" s="277"/>
      <c r="G312" s="277"/>
    </row>
    <row r="313" spans="3:7" s="5" customFormat="1" ht="12.75">
      <c r="C313" s="30"/>
      <c r="D313" s="277"/>
      <c r="E313" s="277"/>
      <c r="F313" s="277"/>
      <c r="G313" s="277"/>
    </row>
    <row r="314" spans="3:7" s="5" customFormat="1" ht="12.75">
      <c r="C314" s="30"/>
      <c r="D314" s="277"/>
      <c r="E314" s="277"/>
      <c r="F314" s="277"/>
      <c r="G314" s="277"/>
    </row>
    <row r="315" spans="3:7" s="5" customFormat="1" ht="12.75">
      <c r="C315" s="30"/>
      <c r="D315" s="277"/>
      <c r="E315" s="277"/>
      <c r="F315" s="277"/>
      <c r="G315" s="277"/>
    </row>
    <row r="316" spans="3:7" s="5" customFormat="1" ht="12.75">
      <c r="C316" s="30"/>
      <c r="D316" s="277"/>
      <c r="E316" s="277"/>
      <c r="F316" s="277"/>
      <c r="G316" s="277"/>
    </row>
    <row r="317" spans="3:7" s="5" customFormat="1" ht="12.75">
      <c r="C317" s="30"/>
      <c r="D317" s="277"/>
      <c r="E317" s="277"/>
      <c r="F317" s="277"/>
      <c r="G317" s="277"/>
    </row>
    <row r="318" spans="3:7" s="5" customFormat="1" ht="12.75">
      <c r="C318" s="30"/>
      <c r="D318" s="277"/>
      <c r="E318" s="277"/>
      <c r="F318" s="277"/>
      <c r="G318" s="277"/>
    </row>
    <row r="319" spans="3:7" s="5" customFormat="1" ht="12.75">
      <c r="C319" s="30"/>
      <c r="D319" s="277"/>
      <c r="E319" s="277"/>
      <c r="F319" s="277"/>
      <c r="G319" s="277"/>
    </row>
    <row r="320" spans="3:7" s="5" customFormat="1" ht="12.75">
      <c r="C320" s="30"/>
      <c r="D320" s="277"/>
      <c r="E320" s="277"/>
      <c r="F320" s="277"/>
      <c r="G320" s="277"/>
    </row>
    <row r="321" spans="3:7" s="5" customFormat="1" ht="12.75">
      <c r="C321" s="30"/>
      <c r="D321" s="277"/>
      <c r="E321" s="277"/>
      <c r="F321" s="277"/>
      <c r="G321" s="277"/>
    </row>
    <row r="322" spans="3:7" s="5" customFormat="1" ht="12.75">
      <c r="C322" s="30"/>
      <c r="D322" s="277"/>
      <c r="E322" s="277"/>
      <c r="F322" s="277"/>
      <c r="G322" s="277"/>
    </row>
    <row r="323" spans="3:7" s="5" customFormat="1" ht="12.75">
      <c r="C323" s="30"/>
      <c r="D323" s="277"/>
      <c r="E323" s="277"/>
      <c r="F323" s="277"/>
      <c r="G323" s="277"/>
    </row>
    <row r="324" spans="3:7" s="5" customFormat="1" ht="12.75">
      <c r="C324" s="30"/>
      <c r="D324" s="277"/>
      <c r="E324" s="277"/>
      <c r="F324" s="277"/>
      <c r="G324" s="277"/>
    </row>
    <row r="325" spans="3:7" s="5" customFormat="1" ht="12.75">
      <c r="C325" s="30"/>
      <c r="D325" s="277"/>
      <c r="E325" s="277"/>
      <c r="F325" s="277"/>
      <c r="G325" s="277"/>
    </row>
    <row r="326" spans="3:7" s="5" customFormat="1" ht="12.75">
      <c r="C326" s="30"/>
      <c r="D326" s="277"/>
      <c r="E326" s="277"/>
      <c r="F326" s="277"/>
      <c r="G326" s="277"/>
    </row>
    <row r="327" spans="3:7" s="5" customFormat="1" ht="12.75">
      <c r="C327" s="30"/>
      <c r="D327" s="277"/>
      <c r="E327" s="277"/>
      <c r="F327" s="277"/>
      <c r="G327" s="277"/>
    </row>
    <row r="328" spans="3:7" s="5" customFormat="1" ht="12.75">
      <c r="C328" s="30"/>
      <c r="D328" s="277"/>
      <c r="E328" s="277"/>
      <c r="F328" s="277"/>
      <c r="G328" s="277"/>
    </row>
    <row r="329" spans="3:7" s="5" customFormat="1" ht="12.75">
      <c r="C329" s="30"/>
      <c r="D329" s="277"/>
      <c r="E329" s="277"/>
      <c r="F329" s="277"/>
      <c r="G329" s="277"/>
    </row>
    <row r="330" spans="3:7" s="5" customFormat="1" ht="12.75">
      <c r="C330" s="30"/>
      <c r="D330" s="277"/>
      <c r="E330" s="277"/>
      <c r="F330" s="277"/>
      <c r="G330" s="277"/>
    </row>
    <row r="331" spans="3:7" s="5" customFormat="1" ht="12.75">
      <c r="C331" s="30"/>
      <c r="D331" s="277"/>
      <c r="E331" s="277"/>
      <c r="F331" s="277"/>
      <c r="G331" s="277"/>
    </row>
    <row r="332" spans="3:7" s="5" customFormat="1" ht="12.75">
      <c r="C332" s="30"/>
      <c r="D332" s="277"/>
      <c r="E332" s="277"/>
      <c r="F332" s="277"/>
      <c r="G332" s="277"/>
    </row>
    <row r="333" spans="3:7" s="5" customFormat="1" ht="12.75">
      <c r="C333" s="30"/>
      <c r="D333" s="277"/>
      <c r="E333" s="277"/>
      <c r="F333" s="277"/>
      <c r="G333" s="277"/>
    </row>
    <row r="334" spans="3:7" s="5" customFormat="1" ht="12.75">
      <c r="C334" s="30"/>
      <c r="D334" s="277"/>
      <c r="E334" s="277"/>
      <c r="F334" s="277"/>
      <c r="G334" s="277"/>
    </row>
    <row r="335" spans="3:7" s="5" customFormat="1" ht="12.75">
      <c r="C335" s="30"/>
      <c r="D335" s="277"/>
      <c r="E335" s="277"/>
      <c r="F335" s="277"/>
      <c r="G335" s="277"/>
    </row>
    <row r="336" spans="3:7" s="5" customFormat="1" ht="12.75">
      <c r="C336" s="30"/>
      <c r="D336" s="277"/>
      <c r="E336" s="277"/>
      <c r="F336" s="277"/>
      <c r="G336" s="277"/>
    </row>
    <row r="337" spans="3:7" s="5" customFormat="1" ht="12.75">
      <c r="C337" s="30"/>
      <c r="D337" s="277"/>
      <c r="E337" s="277"/>
      <c r="F337" s="277"/>
      <c r="G337" s="277"/>
    </row>
    <row r="338" spans="3:7" s="5" customFormat="1" ht="12.75">
      <c r="C338" s="30"/>
      <c r="D338" s="277"/>
      <c r="E338" s="277"/>
      <c r="F338" s="277"/>
      <c r="G338" s="277"/>
    </row>
    <row r="339" spans="3:7" s="5" customFormat="1" ht="12.75">
      <c r="C339" s="30"/>
      <c r="D339" s="277"/>
      <c r="E339" s="277"/>
      <c r="F339" s="277"/>
      <c r="G339" s="277"/>
    </row>
    <row r="340" spans="3:7" s="5" customFormat="1" ht="12.75">
      <c r="C340" s="30"/>
      <c r="D340" s="277"/>
      <c r="E340" s="277"/>
      <c r="F340" s="277"/>
      <c r="G340" s="277"/>
    </row>
    <row r="341" spans="3:7" s="5" customFormat="1" ht="12.75">
      <c r="C341" s="30"/>
      <c r="D341" s="277"/>
      <c r="E341" s="277"/>
      <c r="F341" s="277"/>
      <c r="G341" s="277"/>
    </row>
    <row r="342" spans="3:7" s="5" customFormat="1" ht="12.75">
      <c r="C342" s="30"/>
      <c r="D342" s="277"/>
      <c r="E342" s="277"/>
      <c r="F342" s="277"/>
      <c r="G342" s="277"/>
    </row>
    <row r="343" spans="3:7" s="5" customFormat="1" ht="12.75">
      <c r="C343" s="30"/>
      <c r="D343" s="277"/>
      <c r="E343" s="277"/>
      <c r="F343" s="277"/>
      <c r="G343" s="277"/>
    </row>
    <row r="344" spans="3:7" s="5" customFormat="1" ht="12.75">
      <c r="C344" s="30"/>
      <c r="D344" s="277"/>
      <c r="E344" s="277"/>
      <c r="F344" s="277"/>
      <c r="G344" s="277"/>
    </row>
    <row r="345" spans="3:7" s="5" customFormat="1" ht="12.75">
      <c r="C345" s="30"/>
      <c r="D345" s="277"/>
      <c r="E345" s="277"/>
      <c r="F345" s="277"/>
      <c r="G345" s="277"/>
    </row>
    <row r="346" spans="3:7" s="5" customFormat="1" ht="12.75">
      <c r="C346" s="30"/>
      <c r="D346" s="277"/>
      <c r="E346" s="277"/>
      <c r="F346" s="277"/>
      <c r="G346" s="277"/>
    </row>
    <row r="347" spans="3:7" s="5" customFormat="1" ht="12.75">
      <c r="C347" s="30"/>
      <c r="D347" s="277"/>
      <c r="E347" s="277"/>
      <c r="F347" s="277"/>
      <c r="G347" s="277"/>
    </row>
    <row r="348" spans="3:7" s="5" customFormat="1" ht="12.75">
      <c r="C348" s="30"/>
      <c r="D348" s="277"/>
      <c r="E348" s="277"/>
      <c r="F348" s="277"/>
      <c r="G348" s="277"/>
    </row>
    <row r="349" spans="3:7" s="5" customFormat="1" ht="12.75">
      <c r="C349" s="30"/>
      <c r="D349" s="277"/>
      <c r="E349" s="277"/>
      <c r="F349" s="277"/>
      <c r="G349" s="277"/>
    </row>
    <row r="350" spans="3:7" s="5" customFormat="1" ht="12.75">
      <c r="C350" s="30"/>
      <c r="D350" s="277"/>
      <c r="E350" s="277"/>
      <c r="F350" s="277"/>
      <c r="G350" s="277"/>
    </row>
    <row r="351" spans="3:7" s="5" customFormat="1" ht="12.75">
      <c r="C351" s="30"/>
      <c r="D351" s="277"/>
      <c r="E351" s="277"/>
      <c r="F351" s="277"/>
      <c r="G351" s="277"/>
    </row>
    <row r="352" spans="3:7" s="5" customFormat="1" ht="12.75">
      <c r="C352" s="30"/>
      <c r="D352" s="277"/>
      <c r="E352" s="277"/>
      <c r="F352" s="277"/>
      <c r="G352" s="277"/>
    </row>
    <row r="353" spans="3:7" s="5" customFormat="1" ht="12.75">
      <c r="C353" s="30"/>
      <c r="D353" s="277"/>
      <c r="E353" s="277"/>
      <c r="F353" s="277"/>
      <c r="G353" s="277"/>
    </row>
    <row r="354" spans="3:7" s="5" customFormat="1" ht="12.75">
      <c r="C354" s="30"/>
      <c r="D354" s="277"/>
      <c r="E354" s="277"/>
      <c r="F354" s="277"/>
      <c r="G354" s="277"/>
    </row>
    <row r="355" spans="3:7" s="5" customFormat="1" ht="12.75">
      <c r="C355" s="30"/>
      <c r="D355" s="277"/>
      <c r="E355" s="277"/>
      <c r="F355" s="277"/>
      <c r="G355" s="277"/>
    </row>
    <row r="356" spans="3:7" s="5" customFormat="1" ht="12.75">
      <c r="C356" s="30"/>
      <c r="D356" s="277"/>
      <c r="E356" s="277"/>
      <c r="F356" s="277"/>
      <c r="G356" s="277"/>
    </row>
    <row r="357" spans="3:7" s="5" customFormat="1" ht="12.75">
      <c r="C357" s="30"/>
      <c r="D357" s="277"/>
      <c r="E357" s="277"/>
      <c r="F357" s="277"/>
      <c r="G357" s="277"/>
    </row>
    <row r="358" spans="3:7" s="5" customFormat="1" ht="12.75">
      <c r="C358" s="30"/>
      <c r="D358" s="277"/>
      <c r="E358" s="277"/>
      <c r="F358" s="277"/>
      <c r="G358" s="277"/>
    </row>
    <row r="359" spans="3:7" s="5" customFormat="1" ht="12.75">
      <c r="C359" s="30"/>
      <c r="D359" s="277"/>
      <c r="E359" s="277"/>
      <c r="F359" s="277"/>
      <c r="G359" s="277"/>
    </row>
    <row r="360" spans="3:7" s="5" customFormat="1" ht="12.75">
      <c r="C360" s="30"/>
      <c r="D360" s="277"/>
      <c r="E360" s="277"/>
      <c r="F360" s="277"/>
      <c r="G360" s="277"/>
    </row>
    <row r="361" spans="3:7" s="5" customFormat="1" ht="12.75">
      <c r="C361" s="30"/>
      <c r="D361" s="277"/>
      <c r="E361" s="277"/>
      <c r="F361" s="277"/>
      <c r="G361" s="277"/>
    </row>
    <row r="362" spans="3:7" s="5" customFormat="1" ht="12.75">
      <c r="C362" s="30"/>
      <c r="D362" s="277"/>
      <c r="E362" s="277"/>
      <c r="F362" s="277"/>
      <c r="G362" s="277"/>
    </row>
    <row r="363" spans="3:7" s="5" customFormat="1" ht="12.75">
      <c r="C363" s="30"/>
      <c r="D363" s="277"/>
      <c r="E363" s="277"/>
      <c r="F363" s="277"/>
      <c r="G363" s="277"/>
    </row>
    <row r="364" spans="3:7" s="5" customFormat="1" ht="12.75">
      <c r="C364" s="30"/>
      <c r="D364" s="277"/>
      <c r="E364" s="277"/>
      <c r="F364" s="277"/>
      <c r="G364" s="277"/>
    </row>
    <row r="365" spans="3:7" s="5" customFormat="1" ht="12.75">
      <c r="C365" s="30"/>
      <c r="D365" s="277"/>
      <c r="E365" s="277"/>
      <c r="F365" s="277"/>
      <c r="G365" s="277"/>
    </row>
    <row r="366" spans="3:7" s="5" customFormat="1" ht="12.75">
      <c r="C366" s="30"/>
      <c r="D366" s="277"/>
      <c r="E366" s="277"/>
      <c r="F366" s="277"/>
      <c r="G366" s="277"/>
    </row>
    <row r="367" spans="3:7" s="5" customFormat="1" ht="12.75">
      <c r="C367" s="30"/>
      <c r="D367" s="277"/>
      <c r="E367" s="277"/>
      <c r="F367" s="277"/>
      <c r="G367" s="277"/>
    </row>
    <row r="368" spans="3:7" s="5" customFormat="1" ht="12.75">
      <c r="C368" s="30"/>
      <c r="D368" s="277"/>
      <c r="E368" s="277"/>
      <c r="F368" s="277"/>
      <c r="G368" s="277"/>
    </row>
    <row r="369" spans="3:7" s="5" customFormat="1" ht="12.75">
      <c r="C369" s="30"/>
      <c r="D369" s="277"/>
      <c r="E369" s="277"/>
      <c r="F369" s="277"/>
      <c r="G369" s="277"/>
    </row>
    <row r="370" spans="3:7" s="5" customFormat="1" ht="12.75">
      <c r="C370" s="30"/>
      <c r="D370" s="277"/>
      <c r="E370" s="277"/>
      <c r="F370" s="277"/>
      <c r="G370" s="277"/>
    </row>
    <row r="371" spans="3:7" s="5" customFormat="1" ht="12.75">
      <c r="C371" s="30"/>
      <c r="D371" s="277"/>
      <c r="E371" s="277"/>
      <c r="F371" s="277"/>
      <c r="G371" s="277"/>
    </row>
    <row r="372" spans="3:7" s="5" customFormat="1" ht="12.75">
      <c r="C372" s="30"/>
      <c r="D372" s="277"/>
      <c r="E372" s="277"/>
      <c r="F372" s="277"/>
      <c r="G372" s="277"/>
    </row>
    <row r="373" spans="3:7" s="5" customFormat="1" ht="12.75">
      <c r="C373" s="30"/>
      <c r="D373" s="277"/>
      <c r="E373" s="277"/>
      <c r="F373" s="277"/>
      <c r="G373" s="277"/>
    </row>
    <row r="374" spans="3:7" s="5" customFormat="1" ht="12.75">
      <c r="C374" s="30"/>
      <c r="D374" s="277"/>
      <c r="E374" s="277"/>
      <c r="F374" s="277"/>
      <c r="G374" s="277"/>
    </row>
    <row r="375" spans="3:7" s="5" customFormat="1" ht="12.75">
      <c r="C375" s="30"/>
      <c r="D375" s="277"/>
      <c r="E375" s="277"/>
      <c r="F375" s="277"/>
      <c r="G375" s="277"/>
    </row>
    <row r="376" spans="3:7" s="5" customFormat="1" ht="12.75">
      <c r="C376" s="30"/>
      <c r="D376" s="277"/>
      <c r="E376" s="277"/>
      <c r="F376" s="277"/>
      <c r="G376" s="277"/>
    </row>
    <row r="377" spans="3:7" s="5" customFormat="1" ht="12.75">
      <c r="C377" s="30"/>
      <c r="D377" s="277"/>
      <c r="E377" s="277"/>
      <c r="F377" s="277"/>
      <c r="G377" s="277"/>
    </row>
    <row r="378" spans="3:7" s="5" customFormat="1" ht="12.75">
      <c r="C378" s="30"/>
      <c r="D378" s="277"/>
      <c r="E378" s="277"/>
      <c r="F378" s="277"/>
      <c r="G378" s="277"/>
    </row>
    <row r="379" spans="3:7" s="5" customFormat="1" ht="12.75">
      <c r="C379" s="30"/>
      <c r="D379" s="277"/>
      <c r="E379" s="277"/>
      <c r="F379" s="277"/>
      <c r="G379" s="277"/>
    </row>
    <row r="380" spans="3:7" s="5" customFormat="1" ht="12.75">
      <c r="C380" s="30"/>
      <c r="D380" s="277"/>
      <c r="E380" s="277"/>
      <c r="F380" s="277"/>
      <c r="G380" s="277"/>
    </row>
    <row r="381" spans="3:7" s="5" customFormat="1" ht="12.75">
      <c r="C381" s="30"/>
      <c r="D381" s="277"/>
      <c r="E381" s="277"/>
      <c r="F381" s="277"/>
      <c r="G381" s="277"/>
    </row>
    <row r="382" spans="3:7" s="5" customFormat="1" ht="12.75">
      <c r="C382" s="30"/>
      <c r="D382" s="277"/>
      <c r="E382" s="277"/>
      <c r="F382" s="277"/>
      <c r="G382" s="277"/>
    </row>
    <row r="383" spans="3:7" s="5" customFormat="1" ht="12.75">
      <c r="C383" s="30"/>
      <c r="D383" s="277"/>
      <c r="E383" s="277"/>
      <c r="F383" s="277"/>
      <c r="G383" s="277"/>
    </row>
    <row r="384" spans="3:7" s="5" customFormat="1" ht="12.75">
      <c r="C384" s="30"/>
      <c r="D384" s="277"/>
      <c r="E384" s="277"/>
      <c r="F384" s="277"/>
      <c r="G384" s="277"/>
    </row>
    <row r="385" spans="3:7" s="5" customFormat="1" ht="12.75">
      <c r="C385" s="30"/>
      <c r="D385" s="277"/>
      <c r="E385" s="277"/>
      <c r="F385" s="277"/>
      <c r="G385" s="277"/>
    </row>
    <row r="386" spans="3:7" s="5" customFormat="1" ht="12.75">
      <c r="C386" s="30"/>
      <c r="D386" s="277"/>
      <c r="E386" s="277"/>
      <c r="F386" s="277"/>
      <c r="G386" s="277"/>
    </row>
    <row r="387" spans="3:7" s="5" customFormat="1" ht="12.75">
      <c r="C387" s="30"/>
      <c r="D387" s="277"/>
      <c r="E387" s="277"/>
      <c r="F387" s="277"/>
      <c r="G387" s="277"/>
    </row>
    <row r="388" spans="3:7" s="5" customFormat="1" ht="12.75">
      <c r="C388" s="30"/>
      <c r="D388" s="277"/>
      <c r="E388" s="277"/>
      <c r="F388" s="277"/>
      <c r="G388" s="277"/>
    </row>
    <row r="389" spans="3:7" s="5" customFormat="1" ht="12.75">
      <c r="C389" s="30"/>
      <c r="D389" s="277"/>
      <c r="E389" s="277"/>
      <c r="F389" s="277"/>
      <c r="G389" s="277"/>
    </row>
    <row r="390" spans="3:7" s="5" customFormat="1" ht="12.75">
      <c r="C390" s="30"/>
      <c r="D390" s="277"/>
      <c r="E390" s="277"/>
      <c r="F390" s="277"/>
      <c r="G390" s="277"/>
    </row>
    <row r="391" spans="3:7" s="5" customFormat="1" ht="12.75">
      <c r="C391" s="30"/>
      <c r="D391" s="277"/>
      <c r="E391" s="277"/>
      <c r="F391" s="277"/>
      <c r="G391" s="277"/>
    </row>
    <row r="392" spans="3:7" s="5" customFormat="1" ht="12.75">
      <c r="C392" s="30"/>
      <c r="D392" s="277"/>
      <c r="E392" s="277"/>
      <c r="F392" s="277"/>
      <c r="G392" s="277"/>
    </row>
    <row r="393" spans="3:7" s="5" customFormat="1" ht="12.75">
      <c r="C393" s="30"/>
      <c r="D393" s="277"/>
      <c r="E393" s="277"/>
      <c r="F393" s="277"/>
      <c r="G393" s="277"/>
    </row>
    <row r="394" spans="3:7" s="5" customFormat="1" ht="12.75">
      <c r="C394" s="30"/>
      <c r="D394" s="277"/>
      <c r="E394" s="277"/>
      <c r="F394" s="277"/>
      <c r="G394" s="277"/>
    </row>
    <row r="395" spans="3:7" s="5" customFormat="1" ht="12.75">
      <c r="C395" s="30"/>
      <c r="D395" s="277"/>
      <c r="E395" s="277"/>
      <c r="F395" s="277"/>
      <c r="G395" s="277"/>
    </row>
    <row r="396" spans="3:7" s="5" customFormat="1" ht="12.75">
      <c r="C396" s="30"/>
      <c r="D396" s="277"/>
      <c r="E396" s="277"/>
      <c r="F396" s="277"/>
      <c r="G396" s="277"/>
    </row>
    <row r="397" spans="3:7" s="5" customFormat="1" ht="12.75">
      <c r="C397" s="30"/>
      <c r="D397" s="277"/>
      <c r="E397" s="277"/>
      <c r="F397" s="277"/>
      <c r="G397" s="277"/>
    </row>
    <row r="398" spans="3:7" s="5" customFormat="1" ht="12.75">
      <c r="C398" s="30"/>
      <c r="D398" s="277"/>
      <c r="E398" s="277"/>
      <c r="F398" s="277"/>
      <c r="G398" s="277"/>
    </row>
    <row r="399" spans="3:7" s="5" customFormat="1" ht="12.75">
      <c r="C399" s="30"/>
      <c r="D399" s="277"/>
      <c r="E399" s="277"/>
      <c r="F399" s="277"/>
      <c r="G399" s="277"/>
    </row>
    <row r="400" spans="3:7" s="5" customFormat="1" ht="12.75">
      <c r="C400" s="30"/>
      <c r="D400" s="277"/>
      <c r="E400" s="277"/>
      <c r="F400" s="277"/>
      <c r="G400" s="277"/>
    </row>
    <row r="401" spans="3:7" s="5" customFormat="1" ht="12.75">
      <c r="C401" s="30"/>
      <c r="D401" s="277"/>
      <c r="E401" s="277"/>
      <c r="F401" s="277"/>
      <c r="G401" s="277"/>
    </row>
    <row r="402" spans="3:7" s="5" customFormat="1" ht="12.75">
      <c r="C402" s="30"/>
      <c r="D402" s="277"/>
      <c r="E402" s="277"/>
      <c r="F402" s="277"/>
      <c r="G402" s="277"/>
    </row>
    <row r="403" spans="3:7" s="5" customFormat="1" ht="12.75">
      <c r="C403" s="30"/>
      <c r="D403" s="277"/>
      <c r="E403" s="277"/>
      <c r="F403" s="277"/>
      <c r="G403" s="277"/>
    </row>
    <row r="404" spans="3:7" s="5" customFormat="1" ht="12.75">
      <c r="C404" s="30"/>
      <c r="D404" s="277"/>
      <c r="E404" s="277"/>
      <c r="F404" s="277"/>
      <c r="G404" s="277"/>
    </row>
    <row r="405" spans="3:7" s="5" customFormat="1" ht="12.75">
      <c r="C405" s="30"/>
      <c r="D405" s="277"/>
      <c r="E405" s="277"/>
      <c r="F405" s="277"/>
      <c r="G405" s="277"/>
    </row>
    <row r="406" spans="3:7" s="5" customFormat="1" ht="12.75">
      <c r="C406" s="30"/>
      <c r="D406" s="277"/>
      <c r="E406" s="277"/>
      <c r="F406" s="277"/>
      <c r="G406" s="277"/>
    </row>
    <row r="407" spans="3:7" s="5" customFormat="1" ht="12.75">
      <c r="C407" s="30"/>
      <c r="D407" s="277"/>
      <c r="E407" s="277"/>
      <c r="F407" s="277"/>
      <c r="G407" s="277"/>
    </row>
    <row r="408" spans="3:7" s="5" customFormat="1" ht="12.75">
      <c r="C408" s="30"/>
      <c r="D408" s="277"/>
      <c r="E408" s="277"/>
      <c r="F408" s="277"/>
      <c r="G408" s="277"/>
    </row>
    <row r="409" spans="3:7" s="5" customFormat="1" ht="12.75">
      <c r="C409" s="30"/>
      <c r="D409" s="277"/>
      <c r="E409" s="277"/>
      <c r="F409" s="277"/>
      <c r="G409" s="277"/>
    </row>
    <row r="410" spans="3:7" s="5" customFormat="1" ht="12.75">
      <c r="C410" s="30"/>
      <c r="D410" s="277"/>
      <c r="E410" s="277"/>
      <c r="F410" s="277"/>
      <c r="G410" s="277"/>
    </row>
    <row r="411" spans="3:7" s="5" customFormat="1" ht="12.75">
      <c r="C411" s="30"/>
      <c r="D411" s="277"/>
      <c r="E411" s="277"/>
      <c r="F411" s="277"/>
      <c r="G411" s="277"/>
    </row>
    <row r="412" spans="3:7" s="5" customFormat="1" ht="12.75">
      <c r="C412" s="30"/>
      <c r="D412" s="277"/>
      <c r="E412" s="277"/>
      <c r="F412" s="277"/>
      <c r="G412" s="277"/>
    </row>
    <row r="413" spans="3:7" s="5" customFormat="1" ht="12.75">
      <c r="C413" s="30"/>
      <c r="D413" s="277"/>
      <c r="E413" s="277"/>
      <c r="F413" s="277"/>
      <c r="G413" s="277"/>
    </row>
    <row r="414" spans="3:7" s="5" customFormat="1" ht="12.75">
      <c r="C414" s="30"/>
      <c r="D414" s="277"/>
      <c r="E414" s="277"/>
      <c r="F414" s="277"/>
      <c r="G414" s="277"/>
    </row>
    <row r="415" spans="3:7" s="5" customFormat="1" ht="12.75">
      <c r="C415" s="30"/>
      <c r="D415" s="277"/>
      <c r="E415" s="277"/>
      <c r="F415" s="277"/>
      <c r="G415" s="277"/>
    </row>
    <row r="416" spans="3:7" s="5" customFormat="1" ht="12.75">
      <c r="C416" s="30"/>
      <c r="D416" s="277"/>
      <c r="E416" s="277"/>
      <c r="F416" s="277"/>
      <c r="G416" s="277"/>
    </row>
    <row r="417" spans="3:7" s="5" customFormat="1" ht="12.75">
      <c r="C417" s="30"/>
      <c r="D417" s="277"/>
      <c r="E417" s="277"/>
      <c r="F417" s="277"/>
      <c r="G417" s="277"/>
    </row>
    <row r="418" spans="3:7" s="5" customFormat="1" ht="12.75">
      <c r="C418" s="30"/>
      <c r="D418" s="277"/>
      <c r="E418" s="277"/>
      <c r="F418" s="277"/>
      <c r="G418" s="277"/>
    </row>
    <row r="419" spans="3:7" s="5" customFormat="1" ht="12.75">
      <c r="C419" s="30"/>
      <c r="D419" s="277"/>
      <c r="E419" s="277"/>
      <c r="F419" s="277"/>
      <c r="G419" s="277"/>
    </row>
    <row r="420" spans="3:7" s="5" customFormat="1" ht="12.75">
      <c r="C420" s="30"/>
      <c r="D420" s="277"/>
      <c r="E420" s="277"/>
      <c r="F420" s="277"/>
      <c r="G420" s="277"/>
    </row>
    <row r="421" spans="3:7" s="5" customFormat="1" ht="12.75">
      <c r="C421" s="30"/>
      <c r="D421" s="277"/>
      <c r="E421" s="277"/>
      <c r="F421" s="277"/>
      <c r="G421" s="277"/>
    </row>
    <row r="422" spans="3:7" s="5" customFormat="1" ht="12.75">
      <c r="C422" s="30"/>
      <c r="D422" s="277"/>
      <c r="E422" s="277"/>
      <c r="F422" s="277"/>
      <c r="G422" s="277"/>
    </row>
    <row r="423" spans="3:7" s="5" customFormat="1" ht="12.75">
      <c r="C423" s="30"/>
      <c r="D423" s="277"/>
      <c r="E423" s="277"/>
      <c r="F423" s="277"/>
      <c r="G423" s="277"/>
    </row>
    <row r="424" spans="3:7" s="5" customFormat="1" ht="12.75">
      <c r="C424" s="30"/>
      <c r="D424" s="277"/>
      <c r="E424" s="277"/>
      <c r="F424" s="277"/>
      <c r="G424" s="277"/>
    </row>
    <row r="425" spans="3:7" s="5" customFormat="1" ht="12.75">
      <c r="C425" s="30"/>
      <c r="D425" s="277"/>
      <c r="E425" s="277"/>
      <c r="F425" s="277"/>
      <c r="G425" s="277"/>
    </row>
    <row r="426" spans="3:7" s="5" customFormat="1" ht="12.75">
      <c r="C426" s="30"/>
      <c r="D426" s="277"/>
      <c r="E426" s="277"/>
      <c r="F426" s="277"/>
      <c r="G426" s="277"/>
    </row>
    <row r="427" spans="3:7" s="5" customFormat="1" ht="12.75">
      <c r="C427" s="30"/>
      <c r="D427" s="277"/>
      <c r="E427" s="277"/>
      <c r="F427" s="277"/>
      <c r="G427" s="277"/>
    </row>
    <row r="428" spans="3:7" s="5" customFormat="1" ht="12.75">
      <c r="C428" s="30"/>
      <c r="D428" s="277"/>
      <c r="E428" s="277"/>
      <c r="F428" s="277"/>
      <c r="G428" s="277"/>
    </row>
    <row r="429" spans="3:7" s="5" customFormat="1" ht="12.75">
      <c r="C429" s="30"/>
      <c r="D429" s="277"/>
      <c r="E429" s="277"/>
      <c r="F429" s="277"/>
      <c r="G429" s="277"/>
    </row>
    <row r="430" spans="3:7" s="5" customFormat="1" ht="12.75">
      <c r="C430" s="30"/>
      <c r="D430" s="277"/>
      <c r="E430" s="277"/>
      <c r="F430" s="277"/>
      <c r="G430" s="277"/>
    </row>
    <row r="431" spans="3:7" s="5" customFormat="1" ht="12.75">
      <c r="C431" s="30"/>
      <c r="D431" s="277"/>
      <c r="E431" s="277"/>
      <c r="F431" s="277"/>
      <c r="G431" s="277"/>
    </row>
    <row r="432" spans="3:7" s="5" customFormat="1" ht="12.75">
      <c r="C432" s="30"/>
      <c r="D432" s="277"/>
      <c r="E432" s="277"/>
      <c r="F432" s="277"/>
      <c r="G432" s="277"/>
    </row>
    <row r="433" spans="3:7" s="5" customFormat="1" ht="12.75">
      <c r="C433" s="30"/>
      <c r="D433" s="277"/>
      <c r="E433" s="277"/>
      <c r="F433" s="277"/>
      <c r="G433" s="277"/>
    </row>
    <row r="434" spans="3:7" s="5" customFormat="1" ht="12.75">
      <c r="C434" s="30"/>
      <c r="D434" s="277"/>
      <c r="E434" s="277"/>
      <c r="F434" s="277"/>
      <c r="G434" s="277"/>
    </row>
    <row r="435" spans="3:7" s="5" customFormat="1" ht="12.75">
      <c r="C435" s="30"/>
      <c r="D435" s="277"/>
      <c r="E435" s="277"/>
      <c r="F435" s="277"/>
      <c r="G435" s="277"/>
    </row>
    <row r="436" spans="3:7" s="5" customFormat="1" ht="12.75">
      <c r="C436" s="30"/>
      <c r="D436" s="277"/>
      <c r="E436" s="277"/>
      <c r="F436" s="277"/>
      <c r="G436" s="277"/>
    </row>
    <row r="437" spans="3:7" s="5" customFormat="1" ht="12.75">
      <c r="C437" s="30"/>
      <c r="D437" s="277"/>
      <c r="E437" s="277"/>
      <c r="F437" s="277"/>
      <c r="G437" s="277"/>
    </row>
    <row r="438" spans="3:7" s="5" customFormat="1" ht="12.75">
      <c r="C438" s="30"/>
      <c r="D438" s="277"/>
      <c r="E438" s="277"/>
      <c r="F438" s="277"/>
      <c r="G438" s="277"/>
    </row>
    <row r="439" spans="3:7" s="5" customFormat="1" ht="12.75">
      <c r="C439" s="30"/>
      <c r="D439" s="277"/>
      <c r="E439" s="277"/>
      <c r="F439" s="277"/>
      <c r="G439" s="277"/>
    </row>
    <row r="440" spans="3:7" s="5" customFormat="1" ht="12.75">
      <c r="C440" s="30"/>
      <c r="D440" s="277"/>
      <c r="E440" s="277"/>
      <c r="F440" s="277"/>
      <c r="G440" s="277"/>
    </row>
    <row r="441" spans="3:7" s="5" customFormat="1" ht="12.75">
      <c r="C441" s="30"/>
      <c r="D441" s="277"/>
      <c r="E441" s="277"/>
      <c r="F441" s="277"/>
      <c r="G441" s="277"/>
    </row>
    <row r="442" spans="3:7" s="5" customFormat="1" ht="12.75">
      <c r="C442" s="30"/>
      <c r="D442" s="277"/>
      <c r="E442" s="277"/>
      <c r="F442" s="277"/>
      <c r="G442" s="277"/>
    </row>
    <row r="443" spans="3:7" s="5" customFormat="1" ht="12.75">
      <c r="C443" s="30"/>
      <c r="D443" s="277"/>
      <c r="E443" s="277"/>
      <c r="F443" s="277"/>
      <c r="G443" s="277"/>
    </row>
    <row r="444" spans="3:7" s="5" customFormat="1" ht="12.75">
      <c r="C444" s="30"/>
      <c r="D444" s="277"/>
      <c r="E444" s="277"/>
      <c r="F444" s="277"/>
      <c r="G444" s="277"/>
    </row>
    <row r="445" spans="3:7" s="5" customFormat="1" ht="12.75">
      <c r="C445" s="30"/>
      <c r="D445" s="277"/>
      <c r="E445" s="277"/>
      <c r="F445" s="277"/>
      <c r="G445" s="277"/>
    </row>
    <row r="446" spans="3:7" s="5" customFormat="1" ht="12.75">
      <c r="C446" s="30"/>
      <c r="D446" s="277"/>
      <c r="E446" s="277"/>
      <c r="F446" s="277"/>
      <c r="G446" s="277"/>
    </row>
    <row r="447" spans="3:7" s="5" customFormat="1" ht="12.75">
      <c r="C447" s="30"/>
      <c r="D447" s="277"/>
      <c r="E447" s="277"/>
      <c r="F447" s="277"/>
      <c r="G447" s="277"/>
    </row>
    <row r="448" spans="3:7" s="5" customFormat="1" ht="12.75">
      <c r="C448" s="30"/>
      <c r="D448" s="277"/>
      <c r="E448" s="277"/>
      <c r="F448" s="277"/>
      <c r="G448" s="277"/>
    </row>
    <row r="449" spans="3:7" s="5" customFormat="1" ht="12.75">
      <c r="C449" s="30"/>
      <c r="D449" s="277"/>
      <c r="E449" s="277"/>
      <c r="F449" s="277"/>
      <c r="G449" s="27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497" right="0.2755905511811024" top="0.3937007874015748" bottom="0.5905511811023623" header="0.15748031496062992" footer="0.2362204724409449"/>
  <pageSetup firstPageNumber="12" useFirstPageNumber="1" horizontalDpi="600" verticalDpi="600" orientation="portrait" paperSize="9" r:id="rId1"/>
  <headerFooter alignWithMargins="0">
    <oddFooter>&amp;CPage &amp;P&amp;RBudge-2018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"/>
  <sheetViews>
    <sheetView showGridLines="0" zoomScale="120" zoomScaleNormal="120" zoomScalePageLayoutView="0" workbookViewId="0" topLeftCell="A54">
      <selection activeCell="A1" sqref="A1:F66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8">
      <c r="A1" s="336" t="s">
        <v>454</v>
      </c>
      <c r="B1" s="336"/>
      <c r="C1" s="336"/>
      <c r="D1" s="336"/>
      <c r="E1" s="336"/>
    </row>
    <row r="2" spans="1:5" ht="12.75">
      <c r="A2" s="80"/>
      <c r="B2" s="80"/>
      <c r="C2" s="80"/>
      <c r="D2" s="80"/>
      <c r="E2" s="80"/>
    </row>
    <row r="3" spans="1:5" ht="29.25" customHeight="1">
      <c r="A3" s="357" t="s">
        <v>532</v>
      </c>
      <c r="B3" s="357"/>
      <c r="C3" s="357"/>
      <c r="D3" s="357"/>
      <c r="E3" s="357"/>
    </row>
    <row r="4" spans="1:5" ht="12.75">
      <c r="A4" s="122" t="s">
        <v>531</v>
      </c>
      <c r="B4" s="122"/>
      <c r="C4" s="122"/>
      <c r="D4" s="122"/>
      <c r="E4" s="80"/>
    </row>
    <row r="5" spans="1:5" ht="12.75">
      <c r="A5" s="80"/>
      <c r="B5" s="80"/>
      <c r="C5" s="80"/>
      <c r="D5" s="80"/>
      <c r="E5" s="43" t="s">
        <v>751</v>
      </c>
    </row>
    <row r="6" spans="1:5" ht="30" customHeight="1">
      <c r="A6" s="358" t="s">
        <v>472</v>
      </c>
      <c r="B6" s="358"/>
      <c r="C6" s="359" t="s">
        <v>495</v>
      </c>
      <c r="D6" s="362" t="s">
        <v>453</v>
      </c>
      <c r="E6" s="362"/>
    </row>
    <row r="7" spans="1:5" ht="25.5">
      <c r="A7" s="358"/>
      <c r="B7" s="358"/>
      <c r="C7" s="361"/>
      <c r="D7" s="124" t="s">
        <v>483</v>
      </c>
      <c r="E7" s="124" t="s">
        <v>348</v>
      </c>
    </row>
    <row r="8" spans="1:5" ht="12.75">
      <c r="A8" s="128">
        <v>1</v>
      </c>
      <c r="B8" s="128">
        <v>2</v>
      </c>
      <c r="C8" s="128">
        <v>3</v>
      </c>
      <c r="D8" s="128">
        <v>4</v>
      </c>
      <c r="E8" s="128">
        <v>5</v>
      </c>
    </row>
    <row r="9" spans="1:8" ht="30" customHeight="1">
      <c r="A9" s="129">
        <v>8000</v>
      </c>
      <c r="B9" s="154" t="s">
        <v>392</v>
      </c>
      <c r="C9" s="140">
        <f>SUM(D9:E9)</f>
        <v>-52825.9</v>
      </c>
      <c r="D9" s="63">
        <f>'Հատված 1'!E8-'Հատված 2'!H7</f>
        <v>-1500</v>
      </c>
      <c r="E9" s="63">
        <f>'Հատված 1'!F8-'Հատված 2'!I7</f>
        <v>-51325.9</v>
      </c>
      <c r="H9" s="279"/>
    </row>
    <row r="11" spans="4:5" ht="12.75">
      <c r="D11" s="279"/>
      <c r="E11" s="279"/>
    </row>
    <row r="13" spans="1:6" ht="18">
      <c r="A13" s="336" t="s">
        <v>627</v>
      </c>
      <c r="B13" s="336"/>
      <c r="C13" s="336"/>
      <c r="D13" s="336"/>
      <c r="E13" s="336"/>
      <c r="F13" s="336"/>
    </row>
    <row r="14" ht="15">
      <c r="B14" s="2"/>
    </row>
    <row r="15" spans="1:6" ht="30" customHeight="1">
      <c r="A15" s="357" t="s">
        <v>393</v>
      </c>
      <c r="B15" s="357"/>
      <c r="C15" s="357"/>
      <c r="D15" s="357"/>
      <c r="E15" s="357"/>
      <c r="F15" s="357"/>
    </row>
    <row r="16" spans="1:6" ht="14.25" customHeight="1">
      <c r="A16" s="122" t="s">
        <v>637</v>
      </c>
      <c r="B16" s="80"/>
      <c r="C16" s="80"/>
      <c r="D16" s="80"/>
      <c r="E16" s="80"/>
      <c r="F16" s="80"/>
    </row>
    <row r="17" spans="1:6" ht="14.25" customHeight="1">
      <c r="A17" s="80"/>
      <c r="B17" s="80"/>
      <c r="C17" s="80"/>
      <c r="D17" s="80"/>
      <c r="E17" s="43" t="s">
        <v>525</v>
      </c>
      <c r="F17" s="80"/>
    </row>
    <row r="18" spans="1:6" ht="51" customHeight="1">
      <c r="A18" s="351" t="s">
        <v>362</v>
      </c>
      <c r="B18" s="123" t="s">
        <v>363</v>
      </c>
      <c r="C18" s="123"/>
      <c r="D18" s="359" t="s">
        <v>530</v>
      </c>
      <c r="E18" s="125" t="s">
        <v>629</v>
      </c>
      <c r="F18" s="125"/>
    </row>
    <row r="19" spans="1:6" ht="25.5">
      <c r="A19" s="363"/>
      <c r="B19" s="126" t="s">
        <v>364</v>
      </c>
      <c r="C19" s="127" t="s">
        <v>365</v>
      </c>
      <c r="D19" s="360"/>
      <c r="E19" s="124" t="s">
        <v>521</v>
      </c>
      <c r="F19" s="124" t="s">
        <v>522</v>
      </c>
    </row>
    <row r="20" spans="1:6" ht="12.75">
      <c r="A20" s="128">
        <v>1</v>
      </c>
      <c r="B20" s="128">
        <v>2</v>
      </c>
      <c r="C20" s="128" t="s">
        <v>366</v>
      </c>
      <c r="D20" s="128">
        <v>4</v>
      </c>
      <c r="E20" s="128">
        <v>5</v>
      </c>
      <c r="F20" s="128">
        <v>6</v>
      </c>
    </row>
    <row r="21" spans="1:6" s="3" customFormat="1" ht="13.5" customHeight="1">
      <c r="A21" s="129">
        <v>8010</v>
      </c>
      <c r="B21" s="130" t="s">
        <v>272</v>
      </c>
      <c r="C21" s="131"/>
      <c r="D21" s="132">
        <f>SUM(E21:F21)</f>
        <v>52825.9</v>
      </c>
      <c r="E21" s="133">
        <f>E50</f>
        <v>1500</v>
      </c>
      <c r="F21" s="133">
        <f>F50</f>
        <v>51325.9</v>
      </c>
    </row>
    <row r="22" spans="1:7" ht="12" customHeight="1">
      <c r="A22" s="129">
        <v>8100</v>
      </c>
      <c r="B22" s="130" t="s">
        <v>273</v>
      </c>
      <c r="C22" s="134"/>
      <c r="D22" s="132">
        <f aca="true" t="shared" si="0" ref="D22:D34">SUM(E22:F22)</f>
        <v>52825.9</v>
      </c>
      <c r="E22" s="63">
        <f>E23+E42</f>
        <v>1500</v>
      </c>
      <c r="F22" s="63">
        <f>F23+F42</f>
        <v>51325.9</v>
      </c>
      <c r="G22" s="3"/>
    </row>
    <row r="23" spans="1:6" ht="12.75" customHeight="1">
      <c r="A23" s="135">
        <v>8110</v>
      </c>
      <c r="B23" s="136" t="s">
        <v>274</v>
      </c>
      <c r="C23" s="134"/>
      <c r="D23" s="132">
        <f t="shared" si="0"/>
        <v>0</v>
      </c>
      <c r="E23" s="57">
        <f>E27</f>
        <v>0</v>
      </c>
      <c r="F23" s="57">
        <f>F24+F27</f>
        <v>0</v>
      </c>
    </row>
    <row r="24" spans="1:6" ht="36" customHeight="1">
      <c r="A24" s="135">
        <v>8111</v>
      </c>
      <c r="B24" s="72" t="s">
        <v>410</v>
      </c>
      <c r="C24" s="134"/>
      <c r="D24" s="132">
        <f t="shared" si="0"/>
        <v>0</v>
      </c>
      <c r="E24" s="137" t="s">
        <v>547</v>
      </c>
      <c r="F24" s="57">
        <f>SUM(F25:F26)</f>
        <v>0</v>
      </c>
    </row>
    <row r="25" spans="1:6" ht="12.75">
      <c r="A25" s="135">
        <v>8112</v>
      </c>
      <c r="B25" s="138" t="s">
        <v>458</v>
      </c>
      <c r="C25" s="139" t="s">
        <v>486</v>
      </c>
      <c r="D25" s="132">
        <f t="shared" si="0"/>
        <v>0</v>
      </c>
      <c r="E25" s="137" t="s">
        <v>547</v>
      </c>
      <c r="F25" s="140"/>
    </row>
    <row r="26" spans="1:6" ht="12.75">
      <c r="A26" s="135">
        <v>8113</v>
      </c>
      <c r="B26" s="138" t="s">
        <v>455</v>
      </c>
      <c r="C26" s="139" t="s">
        <v>487</v>
      </c>
      <c r="D26" s="132">
        <f t="shared" si="0"/>
        <v>0</v>
      </c>
      <c r="E26" s="137" t="s">
        <v>547</v>
      </c>
      <c r="F26" s="140"/>
    </row>
    <row r="27" spans="1:6" ht="24" customHeight="1">
      <c r="A27" s="135">
        <v>8120</v>
      </c>
      <c r="B27" s="72" t="s">
        <v>275</v>
      </c>
      <c r="C27" s="139"/>
      <c r="D27" s="132">
        <f t="shared" si="0"/>
        <v>0</v>
      </c>
      <c r="E27" s="57">
        <f>E35</f>
        <v>0</v>
      </c>
      <c r="F27" s="57">
        <f>F28+F35</f>
        <v>0</v>
      </c>
    </row>
    <row r="28" spans="1:6" s="27" customFormat="1" ht="14.25" customHeight="1">
      <c r="A28" s="135">
        <v>8121</v>
      </c>
      <c r="B28" s="72" t="s">
        <v>411</v>
      </c>
      <c r="C28" s="139"/>
      <c r="D28" s="132">
        <f t="shared" si="0"/>
        <v>0</v>
      </c>
      <c r="E28" s="137" t="s">
        <v>547</v>
      </c>
      <c r="F28" s="140">
        <f>F29+F34</f>
        <v>0</v>
      </c>
    </row>
    <row r="29" spans="1:6" s="27" customFormat="1" ht="12.75" customHeight="1">
      <c r="A29" s="129">
        <v>8122</v>
      </c>
      <c r="B29" s="136" t="s">
        <v>412</v>
      </c>
      <c r="C29" s="139" t="s">
        <v>488</v>
      </c>
      <c r="D29" s="132">
        <f t="shared" si="0"/>
        <v>0</v>
      </c>
      <c r="E29" s="137" t="s">
        <v>547</v>
      </c>
      <c r="F29" s="140">
        <f>F30+F31</f>
        <v>0</v>
      </c>
    </row>
    <row r="30" spans="1:6" s="27" customFormat="1" ht="12.75">
      <c r="A30" s="129">
        <v>8123</v>
      </c>
      <c r="B30" s="142" t="s">
        <v>473</v>
      </c>
      <c r="C30" s="139"/>
      <c r="D30" s="132">
        <f t="shared" si="0"/>
        <v>0</v>
      </c>
      <c r="E30" s="137" t="s">
        <v>547</v>
      </c>
      <c r="F30" s="140"/>
    </row>
    <row r="31" spans="1:6" s="27" customFormat="1" ht="12.75">
      <c r="A31" s="129">
        <v>8124</v>
      </c>
      <c r="B31" s="142" t="s">
        <v>475</v>
      </c>
      <c r="C31" s="139"/>
      <c r="D31" s="132">
        <f t="shared" si="0"/>
        <v>0</v>
      </c>
      <c r="E31" s="137" t="s">
        <v>547</v>
      </c>
      <c r="F31" s="140">
        <v>0</v>
      </c>
    </row>
    <row r="32" spans="1:6" s="27" customFormat="1" ht="24.75" customHeight="1">
      <c r="A32" s="129">
        <v>8130</v>
      </c>
      <c r="B32" s="136" t="s">
        <v>413</v>
      </c>
      <c r="C32" s="139" t="s">
        <v>489</v>
      </c>
      <c r="D32" s="132">
        <f t="shared" si="0"/>
        <v>0</v>
      </c>
      <c r="E32" s="137" t="s">
        <v>547</v>
      </c>
      <c r="F32" s="140">
        <f>SUM(F33:F34)</f>
        <v>0</v>
      </c>
    </row>
    <row r="33" spans="1:6" s="27" customFormat="1" ht="12.75">
      <c r="A33" s="129">
        <v>8131</v>
      </c>
      <c r="B33" s="142" t="s">
        <v>479</v>
      </c>
      <c r="C33" s="139"/>
      <c r="D33" s="132">
        <f t="shared" si="0"/>
        <v>0</v>
      </c>
      <c r="E33" s="137" t="s">
        <v>547</v>
      </c>
      <c r="F33" s="140"/>
    </row>
    <row r="34" spans="1:6" s="27" customFormat="1" ht="12.75">
      <c r="A34" s="129">
        <v>8132</v>
      </c>
      <c r="B34" s="142" t="s">
        <v>477</v>
      </c>
      <c r="C34" s="139"/>
      <c r="D34" s="132">
        <f t="shared" si="0"/>
        <v>0</v>
      </c>
      <c r="E34" s="137" t="s">
        <v>547</v>
      </c>
      <c r="F34" s="140">
        <v>0</v>
      </c>
    </row>
    <row r="35" spans="1:6" s="27" customFormat="1" ht="13.5" customHeight="1">
      <c r="A35" s="129">
        <v>8140</v>
      </c>
      <c r="B35" s="136" t="s">
        <v>414</v>
      </c>
      <c r="C35" s="139"/>
      <c r="D35" s="140">
        <f>SUM(E35:F35)</f>
        <v>0</v>
      </c>
      <c r="E35" s="57">
        <f>SUM(E36)</f>
        <v>0</v>
      </c>
      <c r="F35" s="57">
        <f>F36+F39</f>
        <v>0</v>
      </c>
    </row>
    <row r="36" spans="1:6" s="27" customFormat="1" ht="25.5" customHeight="1">
      <c r="A36" s="129">
        <v>8141</v>
      </c>
      <c r="B36" s="136" t="s">
        <v>415</v>
      </c>
      <c r="C36" s="139" t="s">
        <v>488</v>
      </c>
      <c r="D36" s="140">
        <f aca="true" t="shared" si="1" ref="D36:D72">SUM(E36:F36)</f>
        <v>0</v>
      </c>
      <c r="E36" s="57">
        <f>SUM(E37:E38)</f>
        <v>0</v>
      </c>
      <c r="F36" s="57">
        <f>SUM(F37:F38)</f>
        <v>0</v>
      </c>
    </row>
    <row r="37" spans="1:6" s="27" customFormat="1" ht="12.75">
      <c r="A37" s="129">
        <v>8142</v>
      </c>
      <c r="B37" s="142" t="s">
        <v>480</v>
      </c>
      <c r="C37" s="121"/>
      <c r="D37" s="140">
        <f t="shared" si="1"/>
        <v>0</v>
      </c>
      <c r="E37" s="143"/>
      <c r="F37" s="137" t="s">
        <v>547</v>
      </c>
    </row>
    <row r="38" spans="1:6" s="27" customFormat="1" ht="12.75">
      <c r="A38" s="129">
        <v>8143</v>
      </c>
      <c r="B38" s="142" t="s">
        <v>481</v>
      </c>
      <c r="C38" s="121"/>
      <c r="D38" s="140">
        <f t="shared" si="1"/>
        <v>0</v>
      </c>
      <c r="E38" s="143"/>
      <c r="F38" s="141"/>
    </row>
    <row r="39" spans="1:6" s="27" customFormat="1" ht="23.25" customHeight="1">
      <c r="A39" s="129">
        <v>8150</v>
      </c>
      <c r="B39" s="136" t="s">
        <v>416</v>
      </c>
      <c r="C39" s="144" t="s">
        <v>489</v>
      </c>
      <c r="D39" s="140">
        <f t="shared" si="1"/>
        <v>0</v>
      </c>
      <c r="E39" s="57">
        <f>-SUM(E40:E41)</f>
        <v>0</v>
      </c>
      <c r="F39" s="57">
        <f>F41</f>
        <v>0</v>
      </c>
    </row>
    <row r="40" spans="1:6" ht="12.75">
      <c r="A40" s="129">
        <v>8151</v>
      </c>
      <c r="B40" s="142" t="s">
        <v>479</v>
      </c>
      <c r="C40" s="144"/>
      <c r="D40" s="140">
        <f t="shared" si="1"/>
        <v>0</v>
      </c>
      <c r="E40" s="143"/>
      <c r="F40" s="145" t="s">
        <v>756</v>
      </c>
    </row>
    <row r="41" spans="1:6" ht="12.75">
      <c r="A41" s="129">
        <v>8152</v>
      </c>
      <c r="B41" s="142" t="s">
        <v>478</v>
      </c>
      <c r="C41" s="144"/>
      <c r="D41" s="140">
        <f t="shared" si="1"/>
        <v>0</v>
      </c>
      <c r="E41" s="143"/>
      <c r="F41" s="141"/>
    </row>
    <row r="42" spans="1:6" ht="12" customHeight="1">
      <c r="A42" s="129">
        <v>8160</v>
      </c>
      <c r="B42" s="136" t="s">
        <v>276</v>
      </c>
      <c r="C42" s="144"/>
      <c r="D42" s="140">
        <f t="shared" si="1"/>
        <v>52825.9</v>
      </c>
      <c r="E42" s="63">
        <f>E47+E50-E58+E59</f>
        <v>1500</v>
      </c>
      <c r="F42" s="63">
        <f>F47+F50-F58+F59</f>
        <v>51325.9</v>
      </c>
    </row>
    <row r="43" spans="1:6" ht="24">
      <c r="A43" s="129">
        <v>8161</v>
      </c>
      <c r="B43" s="72" t="s">
        <v>935</v>
      </c>
      <c r="C43" s="144"/>
      <c r="D43" s="140">
        <f t="shared" si="1"/>
        <v>0</v>
      </c>
      <c r="E43" s="124" t="s">
        <v>547</v>
      </c>
      <c r="F43" s="63">
        <f>SUM(F44:F46)</f>
        <v>0</v>
      </c>
    </row>
    <row r="44" spans="1:6" ht="36.75" customHeight="1">
      <c r="A44" s="129">
        <v>8162</v>
      </c>
      <c r="B44" s="142" t="s">
        <v>450</v>
      </c>
      <c r="C44" s="144" t="s">
        <v>490</v>
      </c>
      <c r="D44" s="140">
        <f t="shared" si="1"/>
        <v>0</v>
      </c>
      <c r="E44" s="137" t="s">
        <v>547</v>
      </c>
      <c r="F44" s="140"/>
    </row>
    <row r="45" spans="1:6" ht="96.75" customHeight="1">
      <c r="A45" s="146">
        <v>8163</v>
      </c>
      <c r="B45" s="142" t="s">
        <v>449</v>
      </c>
      <c r="C45" s="144" t="s">
        <v>490</v>
      </c>
      <c r="D45" s="140">
        <f t="shared" si="1"/>
        <v>0</v>
      </c>
      <c r="E45" s="124" t="s">
        <v>547</v>
      </c>
      <c r="F45" s="132"/>
    </row>
    <row r="46" spans="1:6" ht="24">
      <c r="A46" s="129">
        <v>8164</v>
      </c>
      <c r="B46" s="142" t="s">
        <v>451</v>
      </c>
      <c r="C46" s="144" t="s">
        <v>491</v>
      </c>
      <c r="D46" s="140">
        <f t="shared" si="1"/>
        <v>0</v>
      </c>
      <c r="E46" s="137" t="s">
        <v>547</v>
      </c>
      <c r="F46" s="140"/>
    </row>
    <row r="47" spans="1:6" ht="12.75">
      <c r="A47" s="129">
        <v>8170</v>
      </c>
      <c r="B47" s="72" t="s">
        <v>936</v>
      </c>
      <c r="C47" s="144"/>
      <c r="D47" s="140">
        <f t="shared" si="1"/>
        <v>0</v>
      </c>
      <c r="E47" s="147">
        <f>SUM(E48:E49)</f>
        <v>0</v>
      </c>
      <c r="F47" s="147">
        <f>SUM(F48:F49)</f>
        <v>0</v>
      </c>
    </row>
    <row r="48" spans="1:6" ht="36">
      <c r="A48" s="129">
        <v>8171</v>
      </c>
      <c r="B48" s="142" t="s">
        <v>456</v>
      </c>
      <c r="C48" s="144" t="s">
        <v>492</v>
      </c>
      <c r="D48" s="140">
        <f t="shared" si="1"/>
        <v>0</v>
      </c>
      <c r="E48" s="102"/>
      <c r="F48" s="140"/>
    </row>
    <row r="49" spans="1:6" ht="12.75">
      <c r="A49" s="129">
        <v>8172</v>
      </c>
      <c r="B49" s="138" t="s">
        <v>457</v>
      </c>
      <c r="C49" s="144" t="s">
        <v>493</v>
      </c>
      <c r="D49" s="140">
        <f t="shared" si="1"/>
        <v>0</v>
      </c>
      <c r="E49" s="102"/>
      <c r="F49" s="140"/>
    </row>
    <row r="50" spans="1:6" ht="39" customHeight="1">
      <c r="A50" s="148">
        <v>8190</v>
      </c>
      <c r="B50" s="72" t="s">
        <v>677</v>
      </c>
      <c r="C50" s="129"/>
      <c r="D50" s="304">
        <f t="shared" si="1"/>
        <v>52825.9</v>
      </c>
      <c r="E50" s="301">
        <f>SUM(E51)</f>
        <v>1500</v>
      </c>
      <c r="F50" s="301">
        <f>SUM(F54)</f>
        <v>51325.9</v>
      </c>
    </row>
    <row r="51" spans="1:6" ht="36">
      <c r="A51" s="146">
        <v>8191</v>
      </c>
      <c r="B51" s="149" t="s">
        <v>937</v>
      </c>
      <c r="C51" s="150">
        <v>9320</v>
      </c>
      <c r="D51" s="304">
        <f t="shared" si="1"/>
        <v>1500</v>
      </c>
      <c r="E51" s="151">
        <v>1500</v>
      </c>
      <c r="F51" s="300" t="s">
        <v>756</v>
      </c>
    </row>
    <row r="52" spans="1:6" ht="60">
      <c r="A52" s="146">
        <v>8192</v>
      </c>
      <c r="B52" s="142" t="s">
        <v>452</v>
      </c>
      <c r="C52" s="129"/>
      <c r="D52" s="304">
        <f t="shared" si="1"/>
        <v>0</v>
      </c>
      <c r="E52" s="302">
        <v>0</v>
      </c>
      <c r="F52" s="137" t="s">
        <v>547</v>
      </c>
    </row>
    <row r="53" spans="1:6" ht="23.25" customHeight="1">
      <c r="A53" s="146">
        <v>8193</v>
      </c>
      <c r="B53" s="142" t="s">
        <v>678</v>
      </c>
      <c r="C53" s="129"/>
      <c r="D53" s="304">
        <f t="shared" si="1"/>
        <v>0</v>
      </c>
      <c r="E53" s="66">
        <v>0</v>
      </c>
      <c r="F53" s="137" t="s">
        <v>756</v>
      </c>
    </row>
    <row r="54" spans="1:6" ht="24.75" customHeight="1">
      <c r="A54" s="146">
        <v>8194</v>
      </c>
      <c r="B54" s="142" t="s">
        <v>36</v>
      </c>
      <c r="C54" s="50">
        <v>9330</v>
      </c>
      <c r="D54" s="304">
        <f t="shared" si="1"/>
        <v>51325.9</v>
      </c>
      <c r="E54" s="137" t="s">
        <v>547</v>
      </c>
      <c r="F54" s="151">
        <v>51325.9</v>
      </c>
    </row>
    <row r="55" spans="1:6" ht="38.25" customHeight="1">
      <c r="A55" s="146">
        <v>8195</v>
      </c>
      <c r="B55" s="142" t="s">
        <v>391</v>
      </c>
      <c r="C55" s="50"/>
      <c r="D55" s="304">
        <f t="shared" si="1"/>
        <v>0</v>
      </c>
      <c r="E55" s="137" t="s">
        <v>547</v>
      </c>
      <c r="F55" s="302">
        <v>0</v>
      </c>
    </row>
    <row r="56" spans="1:6" ht="38.25" customHeight="1">
      <c r="A56" s="146">
        <v>8196</v>
      </c>
      <c r="B56" s="142" t="s">
        <v>679</v>
      </c>
      <c r="C56" s="50"/>
      <c r="D56" s="304">
        <f t="shared" si="1"/>
        <v>0</v>
      </c>
      <c r="E56" s="137" t="s">
        <v>547</v>
      </c>
      <c r="F56" s="302"/>
    </row>
    <row r="57" spans="1:6" ht="39.75" customHeight="1">
      <c r="A57" s="146">
        <v>8197</v>
      </c>
      <c r="B57" s="72" t="s">
        <v>389</v>
      </c>
      <c r="C57" s="152"/>
      <c r="D57" s="137" t="s">
        <v>547</v>
      </c>
      <c r="E57" s="137" t="s">
        <v>547</v>
      </c>
      <c r="F57" s="137" t="s">
        <v>547</v>
      </c>
    </row>
    <row r="58" spans="1:6" ht="49.5" customHeight="1">
      <c r="A58" s="146">
        <v>8198</v>
      </c>
      <c r="B58" s="72" t="s">
        <v>390</v>
      </c>
      <c r="C58" s="152"/>
      <c r="D58" s="137" t="s">
        <v>547</v>
      </c>
      <c r="E58" s="66"/>
      <c r="F58" s="66"/>
    </row>
    <row r="59" spans="1:6" ht="36" customHeight="1">
      <c r="A59" s="146">
        <v>8199</v>
      </c>
      <c r="B59" s="72" t="s">
        <v>277</v>
      </c>
      <c r="C59" s="152"/>
      <c r="D59" s="140">
        <f t="shared" si="1"/>
        <v>0</v>
      </c>
      <c r="E59" s="57">
        <f>E21-E23-E47-E50-E58-E62</f>
        <v>0</v>
      </c>
      <c r="F59" s="57">
        <f>F21-F23-F47-F50-F58-F62</f>
        <v>0</v>
      </c>
    </row>
    <row r="60" spans="1:6" ht="36">
      <c r="A60" s="146" t="s">
        <v>353</v>
      </c>
      <c r="B60" s="142" t="s">
        <v>938</v>
      </c>
      <c r="C60" s="152"/>
      <c r="D60" s="140">
        <f t="shared" si="1"/>
        <v>0</v>
      </c>
      <c r="E60" s="137" t="s">
        <v>547</v>
      </c>
      <c r="F60" s="140"/>
    </row>
    <row r="61" spans="1:6" ht="12.75" customHeight="1">
      <c r="A61" s="135">
        <v>8200</v>
      </c>
      <c r="B61" s="130" t="s">
        <v>278</v>
      </c>
      <c r="C61" s="129"/>
      <c r="D61" s="140">
        <f t="shared" si="1"/>
        <v>0</v>
      </c>
      <c r="E61" s="63">
        <f>SUM(E62)</f>
        <v>0</v>
      </c>
      <c r="F61" s="63">
        <f>SUM(F62)</f>
        <v>0</v>
      </c>
    </row>
    <row r="62" spans="1:6" ht="13.5" customHeight="1">
      <c r="A62" s="135">
        <v>8210</v>
      </c>
      <c r="B62" s="153" t="s">
        <v>279</v>
      </c>
      <c r="C62" s="129"/>
      <c r="D62" s="140">
        <f t="shared" si="1"/>
        <v>0</v>
      </c>
      <c r="E62" s="63">
        <f>E66</f>
        <v>0</v>
      </c>
      <c r="F62" s="63">
        <f>SUM(F63+F66)</f>
        <v>0</v>
      </c>
    </row>
    <row r="63" spans="1:6" ht="36">
      <c r="A63" s="135">
        <v>8211</v>
      </c>
      <c r="B63" s="72" t="s">
        <v>940</v>
      </c>
      <c r="C63" s="129"/>
      <c r="D63" s="140">
        <f t="shared" si="1"/>
        <v>0</v>
      </c>
      <c r="E63" s="137" t="s">
        <v>547</v>
      </c>
      <c r="F63" s="63">
        <f>SUM(F64:F65)</f>
        <v>0</v>
      </c>
    </row>
    <row r="64" spans="1:6" ht="12.75">
      <c r="A64" s="135">
        <v>8212</v>
      </c>
      <c r="B64" s="138" t="s">
        <v>458</v>
      </c>
      <c r="C64" s="144" t="s">
        <v>462</v>
      </c>
      <c r="D64" s="140">
        <f t="shared" si="1"/>
        <v>0</v>
      </c>
      <c r="E64" s="137" t="s">
        <v>547</v>
      </c>
      <c r="F64" s="140"/>
    </row>
    <row r="65" spans="1:6" ht="12.75">
      <c r="A65" s="135">
        <v>8213</v>
      </c>
      <c r="B65" s="138" t="s">
        <v>455</v>
      </c>
      <c r="C65" s="144" t="s">
        <v>463</v>
      </c>
      <c r="D65" s="140">
        <f t="shared" si="1"/>
        <v>0</v>
      </c>
      <c r="E65" s="137" t="s">
        <v>547</v>
      </c>
      <c r="F65" s="140"/>
    </row>
    <row r="66" spans="1:6" ht="36" customHeight="1">
      <c r="A66" s="135">
        <v>8220</v>
      </c>
      <c r="B66" s="72" t="s">
        <v>280</v>
      </c>
      <c r="C66" s="129"/>
      <c r="D66" s="140">
        <f t="shared" si="1"/>
        <v>0</v>
      </c>
      <c r="E66" s="140"/>
      <c r="F66" s="63">
        <v>0</v>
      </c>
    </row>
    <row r="67" spans="1:6" ht="12.75" hidden="1">
      <c r="A67" s="135">
        <v>8221</v>
      </c>
      <c r="B67" s="72" t="s">
        <v>939</v>
      </c>
      <c r="C67" s="129"/>
      <c r="D67" s="140">
        <f t="shared" si="1"/>
        <v>0</v>
      </c>
      <c r="E67" s="137" t="s">
        <v>547</v>
      </c>
      <c r="F67" s="63">
        <f>SUM(F68:F69)</f>
        <v>0</v>
      </c>
    </row>
    <row r="68" spans="1:6" ht="12.75" hidden="1">
      <c r="A68" s="129">
        <v>8222</v>
      </c>
      <c r="B68" s="142" t="s">
        <v>474</v>
      </c>
      <c r="C68" s="144" t="s">
        <v>464</v>
      </c>
      <c r="D68" s="140">
        <f t="shared" si="1"/>
        <v>0</v>
      </c>
      <c r="E68" s="137" t="s">
        <v>547</v>
      </c>
      <c r="F68" s="140"/>
    </row>
    <row r="69" spans="1:6" ht="24" hidden="1">
      <c r="A69" s="129">
        <v>8230</v>
      </c>
      <c r="B69" s="142" t="s">
        <v>476</v>
      </c>
      <c r="C69" s="144" t="s">
        <v>465</v>
      </c>
      <c r="D69" s="140">
        <f t="shared" si="1"/>
        <v>0</v>
      </c>
      <c r="E69" s="137" t="s">
        <v>547</v>
      </c>
      <c r="F69" s="140"/>
    </row>
    <row r="70" spans="1:6" ht="12.75" hidden="1">
      <c r="A70" s="129">
        <v>8240</v>
      </c>
      <c r="B70" s="72" t="s">
        <v>934</v>
      </c>
      <c r="C70" s="129"/>
      <c r="D70" s="140">
        <f t="shared" si="1"/>
        <v>0</v>
      </c>
      <c r="E70" s="140"/>
      <c r="F70" s="63">
        <f>SUM(F71:F72)</f>
        <v>0</v>
      </c>
    </row>
    <row r="71" spans="1:6" ht="12.75" hidden="1">
      <c r="A71" s="129">
        <v>8241</v>
      </c>
      <c r="B71" s="142" t="s">
        <v>494</v>
      </c>
      <c r="C71" s="144" t="s">
        <v>464</v>
      </c>
      <c r="D71" s="140">
        <f t="shared" si="1"/>
        <v>0</v>
      </c>
      <c r="E71" s="140"/>
      <c r="F71" s="140"/>
    </row>
    <row r="72" spans="1:6" ht="24" hidden="1">
      <c r="A72" s="129">
        <v>8250</v>
      </c>
      <c r="B72" s="142" t="s">
        <v>482</v>
      </c>
      <c r="C72" s="144" t="s">
        <v>465</v>
      </c>
      <c r="D72" s="140">
        <f t="shared" si="1"/>
        <v>0</v>
      </c>
      <c r="E72" s="143"/>
      <c r="F72" s="140"/>
    </row>
    <row r="73" spans="2:3" ht="12.75">
      <c r="B73" s="30"/>
      <c r="C73" s="5"/>
    </row>
    <row r="74" spans="2:3" ht="12.75">
      <c r="B74" s="30"/>
      <c r="C74" s="5"/>
    </row>
    <row r="75" spans="2:3" ht="12.75">
      <c r="B75" s="30"/>
      <c r="C75" s="5"/>
    </row>
    <row r="76" spans="2:3" ht="12.75">
      <c r="B76" s="30"/>
      <c r="C76" s="5"/>
    </row>
    <row r="77" spans="2:3" ht="12.75">
      <c r="B77" s="30"/>
      <c r="C77" s="5"/>
    </row>
    <row r="78" spans="2:3" ht="12.75">
      <c r="B78" s="30"/>
      <c r="C78" s="5"/>
    </row>
    <row r="79" spans="2:3" ht="12.75">
      <c r="B79" s="30"/>
      <c r="C79" s="5"/>
    </row>
    <row r="80" spans="2:3" ht="12.75">
      <c r="B80" s="30"/>
      <c r="C80" s="5"/>
    </row>
    <row r="81" spans="2:3" ht="12.75">
      <c r="B81" s="30"/>
      <c r="C81" s="5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</sheetData>
  <sheetProtection/>
  <mergeCells count="10">
    <mergeCell ref="A1:E1"/>
    <mergeCell ref="A3:E3"/>
    <mergeCell ref="B6:B7"/>
    <mergeCell ref="A6:A7"/>
    <mergeCell ref="D18:D19"/>
    <mergeCell ref="C6:C7"/>
    <mergeCell ref="A13:F13"/>
    <mergeCell ref="A15:F15"/>
    <mergeCell ref="D6:E6"/>
    <mergeCell ref="A18:A19"/>
  </mergeCells>
  <printOptions/>
  <pageMargins left="0.7874015748031497" right="0.2755905511811024" top="0.3937007874015748" bottom="0.5905511811023623" header="0.1968503937007874" footer="0.15748031496062992"/>
  <pageSetup firstPageNumber="17" useFirstPageNumber="1" horizontalDpi="600" verticalDpi="600" orientation="portrait" paperSize="9" r:id="rId1"/>
  <headerFooter alignWithMargins="0">
    <oddFooter>&amp;CPage &amp;P&amp;RBudge-2018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74"/>
  <sheetViews>
    <sheetView showGridLines="0" tabSelected="1" zoomScale="130" zoomScaleNormal="130" zoomScalePageLayoutView="0" workbookViewId="0" topLeftCell="A559">
      <selection activeCell="A1" sqref="A1:I570"/>
    </sheetView>
  </sheetViews>
  <sheetFormatPr defaultColWidth="9.140625" defaultRowHeight="12.75"/>
  <cols>
    <col min="1" max="1" width="6.57421875" style="6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5" customWidth="1"/>
    <col min="6" max="6" width="47.57421875" style="11" hidden="1" customWidth="1"/>
    <col min="7" max="7" width="11.57421875" style="252" customWidth="1"/>
    <col min="8" max="8" width="10.140625" style="252" customWidth="1"/>
    <col min="9" max="9" width="10.00390625" style="252" customWidth="1"/>
    <col min="10" max="10" width="6.57421875" style="249" bestFit="1" customWidth="1"/>
    <col min="11" max="11" width="8.140625" style="281" bestFit="1" customWidth="1"/>
    <col min="12" max="16384" width="9.140625" style="10" customWidth="1"/>
  </cols>
  <sheetData>
    <row r="1" spans="1:10" ht="18">
      <c r="A1" s="367" t="s">
        <v>210</v>
      </c>
      <c r="B1" s="367"/>
      <c r="C1" s="367"/>
      <c r="D1" s="367"/>
      <c r="E1" s="367"/>
      <c r="F1" s="367"/>
      <c r="G1" s="367"/>
      <c r="H1" s="367"/>
      <c r="I1" s="367"/>
      <c r="J1" s="196"/>
    </row>
    <row r="2" spans="1:10" ht="36" customHeight="1">
      <c r="A2" s="368" t="s">
        <v>211</v>
      </c>
      <c r="B2" s="368"/>
      <c r="C2" s="368"/>
      <c r="D2" s="368"/>
      <c r="E2" s="368"/>
      <c r="F2" s="368"/>
      <c r="G2" s="368"/>
      <c r="H2" s="368"/>
      <c r="I2" s="368"/>
      <c r="J2" s="196"/>
    </row>
    <row r="3" spans="1:10" ht="15.75">
      <c r="A3" s="196" t="s">
        <v>212</v>
      </c>
      <c r="B3" s="197"/>
      <c r="C3" s="198"/>
      <c r="D3" s="198"/>
      <c r="E3" s="199"/>
      <c r="F3" s="196"/>
      <c r="G3" s="196"/>
      <c r="H3" s="200"/>
      <c r="I3" s="200"/>
      <c r="J3" s="196"/>
    </row>
    <row r="4" spans="1:10" ht="15.75">
      <c r="A4" s="201"/>
      <c r="B4" s="202"/>
      <c r="C4" s="203"/>
      <c r="D4" s="203"/>
      <c r="E4" s="204"/>
      <c r="F4" s="205"/>
      <c r="G4" s="200"/>
      <c r="H4" s="347" t="s">
        <v>525</v>
      </c>
      <c r="I4" s="347"/>
      <c r="J4" s="196"/>
    </row>
    <row r="5" spans="1:11" s="12" customFormat="1" ht="15">
      <c r="A5" s="369" t="s">
        <v>523</v>
      </c>
      <c r="B5" s="364" t="s">
        <v>163</v>
      </c>
      <c r="C5" s="366" t="s">
        <v>753</v>
      </c>
      <c r="D5" s="366" t="s">
        <v>754</v>
      </c>
      <c r="E5" s="370" t="s">
        <v>5</v>
      </c>
      <c r="F5" s="371" t="s">
        <v>752</v>
      </c>
      <c r="G5" s="338" t="s">
        <v>526</v>
      </c>
      <c r="H5" s="344" t="s">
        <v>630</v>
      </c>
      <c r="I5" s="344"/>
      <c r="J5" s="243"/>
      <c r="K5" s="282"/>
    </row>
    <row r="6" spans="1:11" s="13" customFormat="1" ht="48" customHeight="1">
      <c r="A6" s="369"/>
      <c r="B6" s="365"/>
      <c r="C6" s="365"/>
      <c r="D6" s="365"/>
      <c r="E6" s="370"/>
      <c r="F6" s="371"/>
      <c r="G6" s="344"/>
      <c r="H6" s="206" t="s">
        <v>743</v>
      </c>
      <c r="I6" s="206" t="s">
        <v>744</v>
      </c>
      <c r="J6" s="244"/>
      <c r="K6" s="283"/>
    </row>
    <row r="7" spans="1:11" s="29" customFormat="1" ht="1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/>
      <c r="G7" s="207">
        <v>6</v>
      </c>
      <c r="H7" s="207">
        <v>7</v>
      </c>
      <c r="I7" s="207">
        <v>8</v>
      </c>
      <c r="J7" s="245"/>
      <c r="K7" s="284"/>
    </row>
    <row r="8" spans="1:11" s="33" customFormat="1" ht="15" customHeight="1">
      <c r="A8" s="251">
        <v>2000</v>
      </c>
      <c r="B8" s="208" t="s">
        <v>755</v>
      </c>
      <c r="C8" s="209" t="s">
        <v>756</v>
      </c>
      <c r="D8" s="210" t="s">
        <v>756</v>
      </c>
      <c r="E8" s="211" t="s">
        <v>213</v>
      </c>
      <c r="F8" s="212"/>
      <c r="G8" s="162">
        <f>SUM(H8:I8)</f>
        <v>208603.6</v>
      </c>
      <c r="H8" s="159">
        <f>SUM(H9+H88+H108+H146+H265+H298+H338+H404+H474+H527+H566)</f>
        <v>156255.7</v>
      </c>
      <c r="I8" s="159">
        <f>SUM(I9+I146+I265+I298+I404+I474)</f>
        <v>52347.9</v>
      </c>
      <c r="J8" s="246"/>
      <c r="K8" s="285"/>
    </row>
    <row r="9" spans="1:11" s="32" customFormat="1" ht="31.5" customHeight="1">
      <c r="A9" s="171">
        <v>2100</v>
      </c>
      <c r="B9" s="213" t="s">
        <v>573</v>
      </c>
      <c r="C9" s="214">
        <v>0</v>
      </c>
      <c r="D9" s="214">
        <v>0</v>
      </c>
      <c r="E9" s="215" t="s">
        <v>214</v>
      </c>
      <c r="F9" s="216" t="s">
        <v>757</v>
      </c>
      <c r="G9" s="162">
        <f aca="true" t="shared" si="0" ref="G9:G80">SUM(H9:I9)</f>
        <v>64227.7</v>
      </c>
      <c r="H9" s="162">
        <f>SUM(H10,H41,H50,H62,H67,H72,H77,H81)</f>
        <v>51727.7</v>
      </c>
      <c r="I9" s="162">
        <f>SUM(I10,I41,I50,I62,I67,I72,I77,I81)</f>
        <v>12500</v>
      </c>
      <c r="J9" s="247"/>
      <c r="K9" s="286"/>
    </row>
    <row r="10" spans="1:11" s="14" customFormat="1" ht="52.5" customHeight="1">
      <c r="A10" s="217">
        <v>2110</v>
      </c>
      <c r="B10" s="213" t="s">
        <v>573</v>
      </c>
      <c r="C10" s="214">
        <v>1</v>
      </c>
      <c r="D10" s="214">
        <v>0</v>
      </c>
      <c r="E10" s="218" t="s">
        <v>168</v>
      </c>
      <c r="F10" s="219" t="s">
        <v>758</v>
      </c>
      <c r="G10" s="162">
        <f t="shared" si="0"/>
        <v>62727.7</v>
      </c>
      <c r="H10" s="159">
        <f>SUM(H11+H35+H38)</f>
        <v>50227.7</v>
      </c>
      <c r="I10" s="159">
        <f>SUM(I11)</f>
        <v>12500</v>
      </c>
      <c r="J10" s="248"/>
      <c r="K10" s="287"/>
    </row>
    <row r="11" spans="1:10" ht="24">
      <c r="A11" s="217">
        <v>2111</v>
      </c>
      <c r="B11" s="220" t="s">
        <v>573</v>
      </c>
      <c r="C11" s="221">
        <v>1</v>
      </c>
      <c r="D11" s="221">
        <v>1</v>
      </c>
      <c r="E11" s="233" t="s">
        <v>164</v>
      </c>
      <c r="F11" s="223" t="s">
        <v>759</v>
      </c>
      <c r="G11" s="162">
        <f t="shared" si="0"/>
        <v>62727.7</v>
      </c>
      <c r="H11" s="162">
        <f>SUM(H13:H29)</f>
        <v>50227.7</v>
      </c>
      <c r="I11" s="162">
        <f>SUM(I13:I34)</f>
        <v>12500</v>
      </c>
      <c r="J11" s="196"/>
    </row>
    <row r="12" spans="1:10" ht="36">
      <c r="A12" s="217"/>
      <c r="B12" s="220"/>
      <c r="C12" s="221"/>
      <c r="D12" s="221"/>
      <c r="E12" s="222" t="s">
        <v>517</v>
      </c>
      <c r="F12" s="223"/>
      <c r="G12" s="162"/>
      <c r="H12" s="162"/>
      <c r="I12" s="162"/>
      <c r="J12" s="196"/>
    </row>
    <row r="13" spans="1:10" ht="24">
      <c r="A13" s="217"/>
      <c r="B13" s="220"/>
      <c r="C13" s="221"/>
      <c r="D13" s="171">
        <v>4111</v>
      </c>
      <c r="E13" s="311" t="s">
        <v>367</v>
      </c>
      <c r="F13" s="223"/>
      <c r="G13" s="162">
        <f>SUM(H13:I13)</f>
        <v>41000</v>
      </c>
      <c r="H13" s="162">
        <v>41000</v>
      </c>
      <c r="I13" s="158"/>
      <c r="J13" s="294"/>
    </row>
    <row r="14" spans="1:10" ht="24">
      <c r="A14" s="217"/>
      <c r="B14" s="220"/>
      <c r="C14" s="221"/>
      <c r="D14" s="171">
        <v>4112</v>
      </c>
      <c r="E14" s="311" t="s">
        <v>368</v>
      </c>
      <c r="F14" s="223"/>
      <c r="G14" s="162">
        <f t="shared" si="0"/>
        <v>1000</v>
      </c>
      <c r="H14" s="162">
        <v>1000</v>
      </c>
      <c r="I14" s="158"/>
      <c r="J14" s="196"/>
    </row>
    <row r="15" spans="1:10" ht="15">
      <c r="A15" s="217"/>
      <c r="B15" s="220"/>
      <c r="C15" s="221"/>
      <c r="D15" s="171">
        <v>4212</v>
      </c>
      <c r="E15" s="324" t="s">
        <v>1028</v>
      </c>
      <c r="F15" s="223"/>
      <c r="G15" s="162">
        <f t="shared" si="0"/>
        <v>1800</v>
      </c>
      <c r="H15" s="158">
        <v>1800</v>
      </c>
      <c r="I15" s="158"/>
      <c r="J15" s="196"/>
    </row>
    <row r="16" spans="1:10" ht="15">
      <c r="A16" s="217"/>
      <c r="B16" s="220"/>
      <c r="C16" s="221"/>
      <c r="D16" s="171">
        <v>4213</v>
      </c>
      <c r="E16" s="311" t="s">
        <v>371</v>
      </c>
      <c r="F16" s="223"/>
      <c r="G16" s="162">
        <f t="shared" si="0"/>
        <v>100</v>
      </c>
      <c r="H16" s="158">
        <v>100</v>
      </c>
      <c r="I16" s="158"/>
      <c r="J16" s="196"/>
    </row>
    <row r="17" spans="1:10" ht="15">
      <c r="A17" s="217"/>
      <c r="B17" s="220"/>
      <c r="C17" s="221"/>
      <c r="D17" s="171">
        <v>4214</v>
      </c>
      <c r="E17" s="311" t="s">
        <v>372</v>
      </c>
      <c r="F17" s="223"/>
      <c r="G17" s="162">
        <f t="shared" si="0"/>
        <v>600</v>
      </c>
      <c r="H17" s="158">
        <v>600</v>
      </c>
      <c r="I17" s="158"/>
      <c r="J17" s="196"/>
    </row>
    <row r="18" spans="1:10" ht="15">
      <c r="A18" s="217"/>
      <c r="B18" s="220"/>
      <c r="C18" s="221"/>
      <c r="D18" s="171">
        <v>4215</v>
      </c>
      <c r="E18" s="311" t="s">
        <v>373</v>
      </c>
      <c r="F18" s="223"/>
      <c r="G18" s="289">
        <f t="shared" si="0"/>
        <v>113</v>
      </c>
      <c r="H18" s="288">
        <v>113</v>
      </c>
      <c r="I18" s="158"/>
      <c r="J18" s="196"/>
    </row>
    <row r="19" spans="1:10" ht="15">
      <c r="A19" s="217"/>
      <c r="B19" s="220"/>
      <c r="C19" s="221"/>
      <c r="D19" s="171">
        <v>4221</v>
      </c>
      <c r="E19" s="311" t="s">
        <v>376</v>
      </c>
      <c r="F19" s="223"/>
      <c r="G19" s="162">
        <f t="shared" si="0"/>
        <v>100</v>
      </c>
      <c r="H19" s="158">
        <v>100</v>
      </c>
      <c r="I19" s="158"/>
      <c r="J19" s="196"/>
    </row>
    <row r="20" spans="1:10" ht="24">
      <c r="A20" s="217"/>
      <c r="B20" s="220"/>
      <c r="C20" s="221"/>
      <c r="D20" s="171">
        <v>4233</v>
      </c>
      <c r="E20" s="311" t="s">
        <v>381</v>
      </c>
      <c r="F20" s="223"/>
      <c r="G20" s="162">
        <f t="shared" si="0"/>
        <v>100</v>
      </c>
      <c r="H20" s="158">
        <v>100</v>
      </c>
      <c r="I20" s="158"/>
      <c r="J20" s="196"/>
    </row>
    <row r="21" spans="1:10" ht="15">
      <c r="A21" s="217"/>
      <c r="B21" s="220"/>
      <c r="C21" s="221"/>
      <c r="D21" s="171">
        <v>4235</v>
      </c>
      <c r="E21" s="178" t="s">
        <v>383</v>
      </c>
      <c r="F21" s="223"/>
      <c r="G21" s="162">
        <f>SUM(H21:I21)</f>
        <v>800</v>
      </c>
      <c r="H21" s="158">
        <v>800</v>
      </c>
      <c r="I21" s="158"/>
      <c r="J21" s="196"/>
    </row>
    <row r="22" spans="1:10" ht="15">
      <c r="A22" s="217"/>
      <c r="B22" s="220"/>
      <c r="C22" s="221"/>
      <c r="D22" s="171">
        <v>4239</v>
      </c>
      <c r="E22" s="311" t="s">
        <v>385</v>
      </c>
      <c r="F22" s="223"/>
      <c r="G22" s="162">
        <f>SUM(H22:I22)</f>
        <v>1116</v>
      </c>
      <c r="H22" s="158">
        <v>1116</v>
      </c>
      <c r="I22" s="158"/>
      <c r="J22" s="196"/>
    </row>
    <row r="23" spans="1:10" ht="16.5" customHeight="1">
      <c r="A23" s="217"/>
      <c r="B23" s="220"/>
      <c r="C23" s="221"/>
      <c r="D23" s="221">
        <v>4241</v>
      </c>
      <c r="E23" s="311" t="s">
        <v>386</v>
      </c>
      <c r="F23" s="223"/>
      <c r="G23" s="162">
        <f>SUM(H23:I23)</f>
        <v>13.7</v>
      </c>
      <c r="H23" s="158">
        <v>13.7</v>
      </c>
      <c r="I23" s="158"/>
      <c r="J23" s="196"/>
    </row>
    <row r="24" spans="1:10" ht="24">
      <c r="A24" s="217"/>
      <c r="B24" s="220"/>
      <c r="C24" s="221"/>
      <c r="D24" s="171">
        <v>4252</v>
      </c>
      <c r="E24" s="311" t="s">
        <v>388</v>
      </c>
      <c r="F24" s="223"/>
      <c r="G24" s="162">
        <f>SUM(H24:I24)</f>
        <v>500</v>
      </c>
      <c r="H24" s="158">
        <v>500</v>
      </c>
      <c r="I24" s="158"/>
      <c r="J24" s="196"/>
    </row>
    <row r="25" spans="1:10" ht="15">
      <c r="A25" s="217"/>
      <c r="B25" s="220"/>
      <c r="C25" s="221"/>
      <c r="D25" s="171">
        <v>4261</v>
      </c>
      <c r="E25" s="311" t="s">
        <v>394</v>
      </c>
      <c r="F25" s="223"/>
      <c r="G25" s="162">
        <f t="shared" si="0"/>
        <v>600</v>
      </c>
      <c r="H25" s="158">
        <v>600</v>
      </c>
      <c r="I25" s="158"/>
      <c r="J25" s="196"/>
    </row>
    <row r="26" spans="1:10" ht="15" customHeight="1">
      <c r="A26" s="217"/>
      <c r="B26" s="220"/>
      <c r="C26" s="221"/>
      <c r="D26" s="171">
        <v>4264</v>
      </c>
      <c r="E26" s="177" t="s">
        <v>396</v>
      </c>
      <c r="F26" s="223"/>
      <c r="G26" s="162">
        <f>SUM(H26:I26)</f>
        <v>2000</v>
      </c>
      <c r="H26" s="158">
        <v>2000</v>
      </c>
      <c r="I26" s="158"/>
      <c r="J26" s="196"/>
    </row>
    <row r="27" spans="1:10" ht="15" customHeight="1">
      <c r="A27" s="217"/>
      <c r="B27" s="220"/>
      <c r="C27" s="221"/>
      <c r="D27" s="221">
        <v>4267</v>
      </c>
      <c r="E27" s="177" t="s">
        <v>399</v>
      </c>
      <c r="F27" s="223"/>
      <c r="G27" s="162">
        <f t="shared" si="0"/>
        <v>300</v>
      </c>
      <c r="H27" s="158">
        <v>300</v>
      </c>
      <c r="I27" s="158"/>
      <c r="J27" s="196"/>
    </row>
    <row r="28" spans="1:10" ht="15" customHeight="1">
      <c r="A28" s="217"/>
      <c r="B28" s="220"/>
      <c r="C28" s="221"/>
      <c r="D28" s="221">
        <v>4269</v>
      </c>
      <c r="E28" s="177" t="s">
        <v>400</v>
      </c>
      <c r="F28" s="223"/>
      <c r="G28" s="162">
        <f t="shared" si="0"/>
        <v>50</v>
      </c>
      <c r="H28" s="158">
        <v>50</v>
      </c>
      <c r="I28" s="158"/>
      <c r="J28" s="196"/>
    </row>
    <row r="29" spans="1:10" ht="15" customHeight="1">
      <c r="A29" s="217"/>
      <c r="B29" s="220"/>
      <c r="C29" s="221"/>
      <c r="D29" s="221">
        <v>4823</v>
      </c>
      <c r="E29" s="177" t="s">
        <v>1000</v>
      </c>
      <c r="F29" s="223"/>
      <c r="G29" s="162">
        <f t="shared" si="0"/>
        <v>35</v>
      </c>
      <c r="H29" s="288">
        <v>35</v>
      </c>
      <c r="I29" s="158"/>
      <c r="J29" s="196"/>
    </row>
    <row r="30" spans="1:10" ht="23.25" customHeight="1">
      <c r="A30" s="217"/>
      <c r="B30" s="220"/>
      <c r="C30" s="221"/>
      <c r="D30" s="221">
        <v>5113</v>
      </c>
      <c r="E30" s="177" t="s">
        <v>507</v>
      </c>
      <c r="F30" s="223"/>
      <c r="G30" s="162">
        <f t="shared" si="0"/>
        <v>10000</v>
      </c>
      <c r="H30" s="158">
        <v>0</v>
      </c>
      <c r="I30" s="158">
        <v>10000</v>
      </c>
      <c r="J30" s="196"/>
    </row>
    <row r="31" spans="1:10" ht="23.25" customHeight="1">
      <c r="A31" s="217"/>
      <c r="B31" s="220"/>
      <c r="C31" s="221"/>
      <c r="D31" s="221">
        <v>5121</v>
      </c>
      <c r="E31" s="325" t="s">
        <v>502</v>
      </c>
      <c r="F31" s="223"/>
      <c r="G31" s="162">
        <f t="shared" si="0"/>
        <v>1000</v>
      </c>
      <c r="H31" s="158">
        <v>0</v>
      </c>
      <c r="I31" s="158">
        <v>1000</v>
      </c>
      <c r="J31" s="196"/>
    </row>
    <row r="32" spans="1:10" ht="15" customHeight="1">
      <c r="A32" s="217"/>
      <c r="B32" s="220"/>
      <c r="C32" s="221"/>
      <c r="D32" s="221">
        <v>5122</v>
      </c>
      <c r="E32" s="177" t="s">
        <v>503</v>
      </c>
      <c r="F32" s="223"/>
      <c r="G32" s="162">
        <f t="shared" si="0"/>
        <v>1000</v>
      </c>
      <c r="H32" s="158">
        <v>0</v>
      </c>
      <c r="I32" s="158">
        <v>1000</v>
      </c>
      <c r="J32" s="196"/>
    </row>
    <row r="33" spans="1:10" ht="15" customHeight="1">
      <c r="A33" s="217"/>
      <c r="B33" s="220"/>
      <c r="C33" s="221"/>
      <c r="D33" s="221">
        <v>5129</v>
      </c>
      <c r="E33" s="177" t="s">
        <v>504</v>
      </c>
      <c r="F33" s="223"/>
      <c r="G33" s="162"/>
      <c r="H33" s="158"/>
      <c r="I33" s="158">
        <v>0</v>
      </c>
      <c r="J33" s="196"/>
    </row>
    <row r="34" spans="1:10" ht="11.25" customHeight="1">
      <c r="A34" s="217"/>
      <c r="B34" s="220"/>
      <c r="C34" s="221"/>
      <c r="D34" s="221">
        <v>5134</v>
      </c>
      <c r="E34" s="177" t="s">
        <v>501</v>
      </c>
      <c r="F34" s="223"/>
      <c r="G34" s="162">
        <v>0</v>
      </c>
      <c r="H34" s="158">
        <v>0</v>
      </c>
      <c r="I34" s="158">
        <v>500</v>
      </c>
      <c r="J34" s="196"/>
    </row>
    <row r="35" spans="1:10" ht="27" customHeight="1">
      <c r="A35" s="217">
        <v>2112</v>
      </c>
      <c r="B35" s="220" t="s">
        <v>573</v>
      </c>
      <c r="C35" s="221">
        <v>1</v>
      </c>
      <c r="D35" s="221">
        <v>2</v>
      </c>
      <c r="E35" s="233" t="s">
        <v>760</v>
      </c>
      <c r="F35" s="223" t="s">
        <v>761</v>
      </c>
      <c r="G35" s="162">
        <f t="shared" si="0"/>
        <v>0</v>
      </c>
      <c r="H35" s="158">
        <f>SUM(H37:H37)</f>
        <v>0</v>
      </c>
      <c r="I35" s="158">
        <f>SUM(I37:I37)</f>
        <v>0</v>
      </c>
      <c r="J35" s="196"/>
    </row>
    <row r="36" spans="1:10" ht="14.25" customHeight="1">
      <c r="A36" s="217"/>
      <c r="B36" s="220"/>
      <c r="C36" s="221"/>
      <c r="D36" s="221"/>
      <c r="E36" s="222" t="s">
        <v>517</v>
      </c>
      <c r="F36" s="223"/>
      <c r="G36" s="162"/>
      <c r="H36" s="158"/>
      <c r="I36" s="158"/>
      <c r="J36" s="196"/>
    </row>
    <row r="37" spans="1:10" ht="14.25" customHeight="1">
      <c r="A37" s="217"/>
      <c r="B37" s="220"/>
      <c r="C37" s="221"/>
      <c r="D37" s="221"/>
      <c r="E37" s="222" t="s">
        <v>518</v>
      </c>
      <c r="F37" s="223"/>
      <c r="G37" s="162">
        <f t="shared" si="0"/>
        <v>0</v>
      </c>
      <c r="H37" s="158">
        <v>0</v>
      </c>
      <c r="I37" s="158"/>
      <c r="J37" s="196"/>
    </row>
    <row r="38" spans="1:10" ht="11.25" customHeight="1">
      <c r="A38" s="217">
        <v>2113</v>
      </c>
      <c r="B38" s="220" t="s">
        <v>573</v>
      </c>
      <c r="C38" s="221">
        <v>1</v>
      </c>
      <c r="D38" s="221">
        <v>3</v>
      </c>
      <c r="E38" s="233" t="s">
        <v>763</v>
      </c>
      <c r="F38" s="223" t="s">
        <v>764</v>
      </c>
      <c r="G38" s="162">
        <f t="shared" si="0"/>
        <v>0</v>
      </c>
      <c r="H38" s="158">
        <f>SUM(H40:H40)</f>
        <v>0</v>
      </c>
      <c r="I38" s="158">
        <f>SUM(I40:I40)</f>
        <v>0</v>
      </c>
      <c r="J38" s="196"/>
    </row>
    <row r="39" spans="1:10" ht="12" customHeight="1">
      <c r="A39" s="217"/>
      <c r="B39" s="220"/>
      <c r="C39" s="221"/>
      <c r="D39" s="221"/>
      <c r="E39" s="222" t="s">
        <v>517</v>
      </c>
      <c r="F39" s="223"/>
      <c r="G39" s="162"/>
      <c r="H39" s="158"/>
      <c r="I39" s="158"/>
      <c r="J39" s="196"/>
    </row>
    <row r="40" spans="1:10" ht="12" customHeight="1">
      <c r="A40" s="217"/>
      <c r="B40" s="220"/>
      <c r="C40" s="221"/>
      <c r="D40" s="221">
        <v>4222</v>
      </c>
      <c r="E40" s="311" t="s">
        <v>377</v>
      </c>
      <c r="F40" s="223"/>
      <c r="G40" s="162">
        <f t="shared" si="0"/>
        <v>0</v>
      </c>
      <c r="H40" s="158">
        <v>0</v>
      </c>
      <c r="I40" s="158"/>
      <c r="J40" s="196"/>
    </row>
    <row r="41" spans="1:10" ht="24" customHeight="1" hidden="1">
      <c r="A41" s="217">
        <v>2120</v>
      </c>
      <c r="B41" s="213" t="s">
        <v>573</v>
      </c>
      <c r="C41" s="214">
        <v>2</v>
      </c>
      <c r="D41" s="214">
        <v>0</v>
      </c>
      <c r="E41" s="218" t="s">
        <v>169</v>
      </c>
      <c r="F41" s="224" t="s">
        <v>767</v>
      </c>
      <c r="G41" s="162">
        <f t="shared" si="0"/>
        <v>0</v>
      </c>
      <c r="H41" s="158">
        <f>SUM(H42+H46)</f>
        <v>0</v>
      </c>
      <c r="I41" s="158">
        <f>SUM(I42+I46)</f>
        <v>0</v>
      </c>
      <c r="J41" s="196"/>
    </row>
    <row r="42" spans="1:10" ht="28.5" customHeight="1" hidden="1">
      <c r="A42" s="217">
        <v>2121</v>
      </c>
      <c r="B42" s="220" t="s">
        <v>573</v>
      </c>
      <c r="C42" s="221">
        <v>2</v>
      </c>
      <c r="D42" s="221">
        <v>1</v>
      </c>
      <c r="E42" s="225" t="s">
        <v>165</v>
      </c>
      <c r="F42" s="223" t="s">
        <v>768</v>
      </c>
      <c r="G42" s="162">
        <f t="shared" si="0"/>
        <v>0</v>
      </c>
      <c r="H42" s="158">
        <f>SUM(H44:H45)</f>
        <v>0</v>
      </c>
      <c r="I42" s="158">
        <f>SUM(I44:I45)</f>
        <v>0</v>
      </c>
      <c r="J42" s="196"/>
    </row>
    <row r="43" spans="1:10" ht="36" customHeight="1" hidden="1">
      <c r="A43" s="217"/>
      <c r="B43" s="220"/>
      <c r="C43" s="221"/>
      <c r="D43" s="221"/>
      <c r="E43" s="222" t="s">
        <v>517</v>
      </c>
      <c r="F43" s="223"/>
      <c r="G43" s="162">
        <f t="shared" si="0"/>
        <v>0</v>
      </c>
      <c r="H43" s="158"/>
      <c r="I43" s="158"/>
      <c r="J43" s="196"/>
    </row>
    <row r="44" spans="1:10" ht="15" customHeight="1" hidden="1">
      <c r="A44" s="217"/>
      <c r="B44" s="220"/>
      <c r="C44" s="221"/>
      <c r="D44" s="221"/>
      <c r="E44" s="222" t="s">
        <v>518</v>
      </c>
      <c r="F44" s="223"/>
      <c r="G44" s="162">
        <f t="shared" si="0"/>
        <v>0</v>
      </c>
      <c r="H44" s="158"/>
      <c r="I44" s="158"/>
      <c r="J44" s="196"/>
    </row>
    <row r="45" spans="1:10" ht="15" customHeight="1" hidden="1">
      <c r="A45" s="217"/>
      <c r="B45" s="220"/>
      <c r="C45" s="221"/>
      <c r="D45" s="221"/>
      <c r="E45" s="222" t="s">
        <v>518</v>
      </c>
      <c r="F45" s="223"/>
      <c r="G45" s="162">
        <f t="shared" si="0"/>
        <v>0</v>
      </c>
      <c r="H45" s="158"/>
      <c r="I45" s="158"/>
      <c r="J45" s="196"/>
    </row>
    <row r="46" spans="1:10" ht="36" customHeight="1" hidden="1">
      <c r="A46" s="217">
        <v>2122</v>
      </c>
      <c r="B46" s="220" t="s">
        <v>573</v>
      </c>
      <c r="C46" s="221">
        <v>2</v>
      </c>
      <c r="D46" s="221">
        <v>2</v>
      </c>
      <c r="E46" s="222" t="s">
        <v>769</v>
      </c>
      <c r="F46" s="223" t="s">
        <v>770</v>
      </c>
      <c r="G46" s="162">
        <f t="shared" si="0"/>
        <v>0</v>
      </c>
      <c r="H46" s="158">
        <f>SUM(H48:H49)</f>
        <v>0</v>
      </c>
      <c r="I46" s="158">
        <f>SUM(I48:I49)</f>
        <v>0</v>
      </c>
      <c r="J46" s="196"/>
    </row>
    <row r="47" spans="1:10" ht="36" customHeight="1" hidden="1">
      <c r="A47" s="217"/>
      <c r="B47" s="220"/>
      <c r="C47" s="221"/>
      <c r="D47" s="221"/>
      <c r="E47" s="222" t="s">
        <v>517</v>
      </c>
      <c r="F47" s="223"/>
      <c r="G47" s="162">
        <f t="shared" si="0"/>
        <v>0</v>
      </c>
      <c r="H47" s="158"/>
      <c r="I47" s="158"/>
      <c r="J47" s="196"/>
    </row>
    <row r="48" spans="1:10" ht="15" customHeight="1" hidden="1">
      <c r="A48" s="217"/>
      <c r="B48" s="220"/>
      <c r="C48" s="221"/>
      <c r="D48" s="221"/>
      <c r="E48" s="222" t="s">
        <v>518</v>
      </c>
      <c r="F48" s="223"/>
      <c r="G48" s="162">
        <f t="shared" si="0"/>
        <v>0</v>
      </c>
      <c r="H48" s="158"/>
      <c r="I48" s="158"/>
      <c r="J48" s="196"/>
    </row>
    <row r="49" spans="1:10" ht="15.75" customHeight="1" hidden="1">
      <c r="A49" s="217"/>
      <c r="B49" s="220"/>
      <c r="C49" s="221"/>
      <c r="D49" s="200"/>
      <c r="E49" s="200"/>
      <c r="F49" s="223"/>
      <c r="G49" s="162">
        <f t="shared" si="0"/>
        <v>0</v>
      </c>
      <c r="H49" s="158"/>
      <c r="I49" s="158"/>
      <c r="J49" s="196"/>
    </row>
    <row r="50" spans="1:10" ht="15" customHeight="1">
      <c r="A50" s="217">
        <v>2130</v>
      </c>
      <c r="B50" s="213" t="s">
        <v>573</v>
      </c>
      <c r="C50" s="214">
        <v>3</v>
      </c>
      <c r="D50" s="214">
        <v>0</v>
      </c>
      <c r="E50" s="218" t="s">
        <v>170</v>
      </c>
      <c r="F50" s="226" t="s">
        <v>771</v>
      </c>
      <c r="G50" s="162">
        <f t="shared" si="0"/>
        <v>650</v>
      </c>
      <c r="H50" s="227">
        <f>SUM(H51,H54,H57)</f>
        <v>650</v>
      </c>
      <c r="I50" s="227">
        <f>SUM(I51,I54,I57)</f>
        <v>0</v>
      </c>
      <c r="J50" s="196"/>
    </row>
    <row r="51" spans="1:10" ht="14.25" customHeight="1">
      <c r="A51" s="217">
        <v>2131</v>
      </c>
      <c r="B51" s="220" t="s">
        <v>573</v>
      </c>
      <c r="C51" s="221">
        <v>3</v>
      </c>
      <c r="D51" s="221">
        <v>1</v>
      </c>
      <c r="E51" s="222" t="s">
        <v>772</v>
      </c>
      <c r="F51" s="223" t="s">
        <v>773</v>
      </c>
      <c r="G51" s="162">
        <f t="shared" si="0"/>
        <v>0</v>
      </c>
      <c r="H51" s="158">
        <f>SUM(H53:H53)</f>
        <v>0</v>
      </c>
      <c r="I51" s="158">
        <f>SUM(I53:I53)</f>
        <v>0</v>
      </c>
      <c r="J51" s="196"/>
    </row>
    <row r="52" spans="1:10" ht="15" customHeight="1">
      <c r="A52" s="217"/>
      <c r="B52" s="220"/>
      <c r="C52" s="221"/>
      <c r="D52" s="221"/>
      <c r="E52" s="222" t="s">
        <v>517</v>
      </c>
      <c r="F52" s="223"/>
      <c r="G52" s="162"/>
      <c r="H52" s="158"/>
      <c r="I52" s="158"/>
      <c r="J52" s="196"/>
    </row>
    <row r="53" spans="1:10" ht="13.5" customHeight="1">
      <c r="A53" s="217"/>
      <c r="B53" s="220"/>
      <c r="C53" s="221"/>
      <c r="D53" s="221"/>
      <c r="E53" s="222" t="s">
        <v>518</v>
      </c>
      <c r="F53" s="223"/>
      <c r="G53" s="162">
        <f t="shared" si="0"/>
        <v>0</v>
      </c>
      <c r="H53" s="158"/>
      <c r="I53" s="158"/>
      <c r="J53" s="196"/>
    </row>
    <row r="54" spans="1:10" ht="13.5" customHeight="1">
      <c r="A54" s="217">
        <v>2132</v>
      </c>
      <c r="B54" s="220" t="s">
        <v>573</v>
      </c>
      <c r="C54" s="221">
        <v>3</v>
      </c>
      <c r="D54" s="221">
        <v>2</v>
      </c>
      <c r="E54" s="233" t="s">
        <v>774</v>
      </c>
      <c r="F54" s="223" t="s">
        <v>775</v>
      </c>
      <c r="G54" s="162">
        <f t="shared" si="0"/>
        <v>0</v>
      </c>
      <c r="H54" s="158">
        <f>SUM(H56:H56)</f>
        <v>0</v>
      </c>
      <c r="I54" s="158">
        <f>SUM(I56:I56)</f>
        <v>0</v>
      </c>
      <c r="J54" s="196"/>
    </row>
    <row r="55" spans="1:10" ht="15" customHeight="1">
      <c r="A55" s="217"/>
      <c r="B55" s="220"/>
      <c r="C55" s="221"/>
      <c r="D55" s="221"/>
      <c r="E55" s="222" t="s">
        <v>517</v>
      </c>
      <c r="F55" s="223"/>
      <c r="G55" s="162"/>
      <c r="H55" s="158"/>
      <c r="I55" s="158"/>
      <c r="J55" s="196"/>
    </row>
    <row r="56" spans="1:10" ht="16.5" customHeight="1">
      <c r="A56" s="217"/>
      <c r="B56" s="220"/>
      <c r="C56" s="221"/>
      <c r="D56" s="221"/>
      <c r="E56" s="222" t="s">
        <v>518</v>
      </c>
      <c r="F56" s="223"/>
      <c r="G56" s="162">
        <f t="shared" si="0"/>
        <v>0</v>
      </c>
      <c r="H56" s="158"/>
      <c r="I56" s="158"/>
      <c r="J56" s="196"/>
    </row>
    <row r="57" spans="1:10" ht="15">
      <c r="A57" s="217">
        <v>2133</v>
      </c>
      <c r="B57" s="220" t="s">
        <v>573</v>
      </c>
      <c r="C57" s="221">
        <v>3</v>
      </c>
      <c r="D57" s="221">
        <v>3</v>
      </c>
      <c r="E57" s="233" t="s">
        <v>776</v>
      </c>
      <c r="F57" s="223" t="s">
        <v>777</v>
      </c>
      <c r="G57" s="162">
        <f t="shared" si="0"/>
        <v>650</v>
      </c>
      <c r="H57" s="158">
        <f>SUM(H59:H71)</f>
        <v>650</v>
      </c>
      <c r="I57" s="158">
        <f>SUM(I60:I61)</f>
        <v>0</v>
      </c>
      <c r="J57" s="196"/>
    </row>
    <row r="58" spans="1:10" ht="36">
      <c r="A58" s="217"/>
      <c r="B58" s="220"/>
      <c r="C58" s="221"/>
      <c r="D58" s="221"/>
      <c r="E58" s="222" t="s">
        <v>517</v>
      </c>
      <c r="F58" s="223"/>
      <c r="G58" s="162">
        <f t="shared" si="0"/>
        <v>0</v>
      </c>
      <c r="H58" s="158"/>
      <c r="I58" s="158"/>
      <c r="J58" s="196"/>
    </row>
    <row r="59" spans="1:10" ht="17.25" customHeight="1">
      <c r="A59" s="217"/>
      <c r="B59" s="220"/>
      <c r="C59" s="221"/>
      <c r="D59" s="221">
        <v>4232</v>
      </c>
      <c r="E59" s="311" t="s">
        <v>380</v>
      </c>
      <c r="F59" s="223"/>
      <c r="G59" s="162">
        <f>SUM(H59:I59)</f>
        <v>450</v>
      </c>
      <c r="H59" s="158">
        <v>450</v>
      </c>
      <c r="I59" s="158"/>
      <c r="J59" s="196"/>
    </row>
    <row r="60" spans="1:11" ht="14.25" customHeight="1">
      <c r="A60" s="217"/>
      <c r="B60" s="220"/>
      <c r="C60" s="221"/>
      <c r="D60" s="221">
        <v>4234</v>
      </c>
      <c r="E60" s="311" t="s">
        <v>382</v>
      </c>
      <c r="F60" s="223"/>
      <c r="G60" s="162">
        <f t="shared" si="0"/>
        <v>200</v>
      </c>
      <c r="H60" s="158">
        <v>200</v>
      </c>
      <c r="I60" s="158"/>
      <c r="J60" s="196"/>
      <c r="K60" s="277"/>
    </row>
    <row r="61" spans="1:10" ht="15" hidden="1">
      <c r="A61" s="217"/>
      <c r="B61" s="220"/>
      <c r="C61" s="221"/>
      <c r="D61" s="221"/>
      <c r="E61" s="222" t="s">
        <v>518</v>
      </c>
      <c r="F61" s="223"/>
      <c r="G61" s="162">
        <f t="shared" si="0"/>
        <v>0</v>
      </c>
      <c r="H61" s="158"/>
      <c r="I61" s="158"/>
      <c r="J61" s="196"/>
    </row>
    <row r="62" spans="1:10" ht="24" customHeight="1" hidden="1">
      <c r="A62" s="217">
        <v>2140</v>
      </c>
      <c r="B62" s="213" t="s">
        <v>573</v>
      </c>
      <c r="C62" s="214">
        <v>4</v>
      </c>
      <c r="D62" s="214">
        <v>0</v>
      </c>
      <c r="E62" s="218" t="s">
        <v>171</v>
      </c>
      <c r="F62" s="219" t="s">
        <v>778</v>
      </c>
      <c r="G62" s="162">
        <f t="shared" si="0"/>
        <v>0</v>
      </c>
      <c r="H62" s="158">
        <f>SUM(H63)</f>
        <v>0</v>
      </c>
      <c r="I62" s="158">
        <f>SUM(I63)</f>
        <v>0</v>
      </c>
      <c r="J62" s="196"/>
    </row>
    <row r="63" spans="1:10" ht="24" hidden="1">
      <c r="A63" s="217">
        <v>2141</v>
      </c>
      <c r="B63" s="220" t="s">
        <v>573</v>
      </c>
      <c r="C63" s="221">
        <v>4</v>
      </c>
      <c r="D63" s="221">
        <v>1</v>
      </c>
      <c r="E63" s="222" t="s">
        <v>779</v>
      </c>
      <c r="F63" s="228" t="s">
        <v>780</v>
      </c>
      <c r="G63" s="162">
        <f t="shared" si="0"/>
        <v>0</v>
      </c>
      <c r="H63" s="158">
        <f>SUM(H65:H66)</f>
        <v>0</v>
      </c>
      <c r="I63" s="158">
        <f>SUM(I65:I66)</f>
        <v>0</v>
      </c>
      <c r="J63" s="196"/>
    </row>
    <row r="64" spans="1:10" ht="36" hidden="1">
      <c r="A64" s="217"/>
      <c r="B64" s="220"/>
      <c r="C64" s="221"/>
      <c r="D64" s="221"/>
      <c r="E64" s="222" t="s">
        <v>517</v>
      </c>
      <c r="F64" s="223"/>
      <c r="G64" s="162">
        <f t="shared" si="0"/>
        <v>0</v>
      </c>
      <c r="H64" s="158"/>
      <c r="I64" s="158"/>
      <c r="J64" s="196"/>
    </row>
    <row r="65" spans="1:10" ht="15" hidden="1">
      <c r="A65" s="217"/>
      <c r="B65" s="220"/>
      <c r="C65" s="221"/>
      <c r="D65" s="221"/>
      <c r="E65" s="222" t="s">
        <v>518</v>
      </c>
      <c r="F65" s="223"/>
      <c r="G65" s="162">
        <f t="shared" si="0"/>
        <v>0</v>
      </c>
      <c r="H65" s="158"/>
      <c r="I65" s="158"/>
      <c r="J65" s="196"/>
    </row>
    <row r="66" spans="1:10" ht="15" hidden="1">
      <c r="A66" s="217"/>
      <c r="B66" s="220"/>
      <c r="C66" s="221"/>
      <c r="D66" s="221"/>
      <c r="E66" s="222" t="s">
        <v>518</v>
      </c>
      <c r="F66" s="223"/>
      <c r="G66" s="162">
        <f t="shared" si="0"/>
        <v>0</v>
      </c>
      <c r="H66" s="158"/>
      <c r="I66" s="158"/>
      <c r="J66" s="196"/>
    </row>
    <row r="67" spans="1:10" ht="36" hidden="1">
      <c r="A67" s="217">
        <v>2150</v>
      </c>
      <c r="B67" s="213" t="s">
        <v>573</v>
      </c>
      <c r="C67" s="214">
        <v>5</v>
      </c>
      <c r="D67" s="214">
        <v>0</v>
      </c>
      <c r="E67" s="218" t="s">
        <v>172</v>
      </c>
      <c r="F67" s="219" t="s">
        <v>781</v>
      </c>
      <c r="G67" s="162">
        <f t="shared" si="0"/>
        <v>0</v>
      </c>
      <c r="H67" s="158">
        <f>SUM(H68)</f>
        <v>0</v>
      </c>
      <c r="I67" s="158">
        <f>SUM(I68)</f>
        <v>0</v>
      </c>
      <c r="J67" s="196"/>
    </row>
    <row r="68" spans="1:10" ht="36" customHeight="1" hidden="1">
      <c r="A68" s="217">
        <v>2151</v>
      </c>
      <c r="B68" s="220" t="s">
        <v>573</v>
      </c>
      <c r="C68" s="221">
        <v>5</v>
      </c>
      <c r="D68" s="221">
        <v>1</v>
      </c>
      <c r="E68" s="222" t="s">
        <v>782</v>
      </c>
      <c r="F68" s="228" t="s">
        <v>783</v>
      </c>
      <c r="G68" s="162">
        <f t="shared" si="0"/>
        <v>0</v>
      </c>
      <c r="H68" s="158">
        <f>SUM(H70:H71)</f>
        <v>0</v>
      </c>
      <c r="I68" s="158">
        <f>SUM(I70:I71)</f>
        <v>0</v>
      </c>
      <c r="J68" s="196"/>
    </row>
    <row r="69" spans="1:10" ht="36" customHeight="1" hidden="1">
      <c r="A69" s="217"/>
      <c r="B69" s="220"/>
      <c r="C69" s="221"/>
      <c r="D69" s="221"/>
      <c r="E69" s="222" t="s">
        <v>517</v>
      </c>
      <c r="F69" s="223"/>
      <c r="G69" s="162">
        <f t="shared" si="0"/>
        <v>0</v>
      </c>
      <c r="H69" s="158"/>
      <c r="I69" s="158"/>
      <c r="J69" s="196"/>
    </row>
    <row r="70" spans="1:10" ht="15" customHeight="1" hidden="1">
      <c r="A70" s="217"/>
      <c r="B70" s="220"/>
      <c r="C70" s="221"/>
      <c r="D70" s="221"/>
      <c r="E70" s="222" t="s">
        <v>518</v>
      </c>
      <c r="F70" s="223"/>
      <c r="G70" s="162">
        <f t="shared" si="0"/>
        <v>0</v>
      </c>
      <c r="H70" s="158"/>
      <c r="I70" s="158"/>
      <c r="J70" s="196"/>
    </row>
    <row r="71" spans="1:10" ht="15" customHeight="1" hidden="1">
      <c r="A71" s="217"/>
      <c r="B71" s="220"/>
      <c r="C71" s="221"/>
      <c r="D71" s="221"/>
      <c r="E71" s="222" t="s">
        <v>518</v>
      </c>
      <c r="F71" s="223"/>
      <c r="G71" s="162">
        <f t="shared" si="0"/>
        <v>0</v>
      </c>
      <c r="H71" s="158"/>
      <c r="I71" s="158"/>
      <c r="J71" s="196"/>
    </row>
    <row r="72" spans="1:10" ht="27.75" customHeight="1">
      <c r="A72" s="217">
        <v>2160</v>
      </c>
      <c r="B72" s="213" t="s">
        <v>573</v>
      </c>
      <c r="C72" s="214">
        <v>6</v>
      </c>
      <c r="D72" s="214">
        <v>0</v>
      </c>
      <c r="E72" s="218" t="s">
        <v>37</v>
      </c>
      <c r="F72" s="219" t="s">
        <v>784</v>
      </c>
      <c r="G72" s="158">
        <f t="shared" si="0"/>
        <v>850</v>
      </c>
      <c r="H72" s="158">
        <f>SUM(H73)</f>
        <v>850</v>
      </c>
      <c r="I72" s="158">
        <f>SUM(I73)</f>
        <v>0</v>
      </c>
      <c r="J72" s="196"/>
    </row>
    <row r="73" spans="1:10" ht="27" customHeight="1">
      <c r="A73" s="217">
        <v>2161</v>
      </c>
      <c r="B73" s="220" t="s">
        <v>573</v>
      </c>
      <c r="C73" s="221">
        <v>6</v>
      </c>
      <c r="D73" s="221">
        <v>1</v>
      </c>
      <c r="E73" s="222" t="s">
        <v>785</v>
      </c>
      <c r="F73" s="223" t="s">
        <v>786</v>
      </c>
      <c r="G73" s="158">
        <f>SUM(H73:I73)</f>
        <v>850</v>
      </c>
      <c r="H73" s="158">
        <f>SUM(H75:H76)</f>
        <v>850</v>
      </c>
      <c r="I73" s="158">
        <f>SUM(I75:I76)</f>
        <v>0</v>
      </c>
      <c r="J73" s="196"/>
    </row>
    <row r="74" spans="1:10" ht="36.75" customHeight="1">
      <c r="A74" s="217"/>
      <c r="B74" s="220"/>
      <c r="C74" s="221"/>
      <c r="D74" s="221"/>
      <c r="E74" s="222" t="s">
        <v>517</v>
      </c>
      <c r="F74" s="223"/>
      <c r="G74" s="162"/>
      <c r="H74" s="158"/>
      <c r="I74" s="158"/>
      <c r="J74" s="196"/>
    </row>
    <row r="75" spans="1:10" ht="15" customHeight="1">
      <c r="A75" s="217"/>
      <c r="B75" s="220"/>
      <c r="C75" s="221"/>
      <c r="D75" s="221">
        <v>4241</v>
      </c>
      <c r="E75" s="311" t="s">
        <v>386</v>
      </c>
      <c r="F75" s="223"/>
      <c r="G75" s="162">
        <f t="shared" si="0"/>
        <v>800</v>
      </c>
      <c r="H75" s="158">
        <v>800</v>
      </c>
      <c r="I75" s="158"/>
      <c r="J75" s="196"/>
    </row>
    <row r="76" spans="1:10" ht="12" customHeight="1">
      <c r="A76" s="217"/>
      <c r="B76" s="220"/>
      <c r="C76" s="221"/>
      <c r="D76" s="221">
        <v>4823</v>
      </c>
      <c r="E76" s="177" t="s">
        <v>672</v>
      </c>
      <c r="F76" s="223"/>
      <c r="G76" s="162">
        <f t="shared" si="0"/>
        <v>50</v>
      </c>
      <c r="H76" s="158">
        <v>50</v>
      </c>
      <c r="I76" s="158"/>
      <c r="J76" s="196"/>
    </row>
    <row r="77" spans="1:10" ht="27.75" customHeight="1">
      <c r="A77" s="217">
        <v>2170</v>
      </c>
      <c r="B77" s="213" t="s">
        <v>573</v>
      </c>
      <c r="C77" s="214">
        <v>7</v>
      </c>
      <c r="D77" s="214">
        <v>0</v>
      </c>
      <c r="E77" s="218" t="s">
        <v>174</v>
      </c>
      <c r="F77" s="223"/>
      <c r="G77" s="162">
        <f t="shared" si="0"/>
        <v>0</v>
      </c>
      <c r="H77" s="158">
        <f>SUM(H78)</f>
        <v>0</v>
      </c>
      <c r="I77" s="158">
        <f>SUM(I78)</f>
        <v>0</v>
      </c>
      <c r="J77" s="196"/>
    </row>
    <row r="78" spans="1:10" ht="19.5" customHeight="1">
      <c r="A78" s="217">
        <v>2171</v>
      </c>
      <c r="B78" s="220" t="s">
        <v>573</v>
      </c>
      <c r="C78" s="221">
        <v>7</v>
      </c>
      <c r="D78" s="221">
        <v>1</v>
      </c>
      <c r="E78" s="222" t="s">
        <v>623</v>
      </c>
      <c r="F78" s="223"/>
      <c r="G78" s="162">
        <f t="shared" si="0"/>
        <v>0</v>
      </c>
      <c r="H78" s="158">
        <f>SUM(H80:H80)</f>
        <v>0</v>
      </c>
      <c r="I78" s="158">
        <f>SUM(I80:I80)</f>
        <v>0</v>
      </c>
      <c r="J78" s="196"/>
    </row>
    <row r="79" spans="1:10" ht="36" customHeight="1">
      <c r="A79" s="217"/>
      <c r="B79" s="220"/>
      <c r="C79" s="221"/>
      <c r="D79" s="221"/>
      <c r="E79" s="222" t="s">
        <v>517</v>
      </c>
      <c r="F79" s="223"/>
      <c r="G79" s="162"/>
      <c r="H79" s="158"/>
      <c r="I79" s="158"/>
      <c r="J79" s="196"/>
    </row>
    <row r="80" spans="1:10" ht="15.75" customHeight="1">
      <c r="A80" s="217"/>
      <c r="B80" s="220"/>
      <c r="C80" s="221"/>
      <c r="D80" s="221"/>
      <c r="E80" s="222" t="s">
        <v>518</v>
      </c>
      <c r="F80" s="223"/>
      <c r="G80" s="162">
        <f t="shared" si="0"/>
        <v>0</v>
      </c>
      <c r="H80" s="158"/>
      <c r="I80" s="158"/>
      <c r="J80" s="196"/>
    </row>
    <row r="81" spans="1:10" ht="36.75" customHeight="1">
      <c r="A81" s="217">
        <v>2180</v>
      </c>
      <c r="B81" s="213" t="s">
        <v>573</v>
      </c>
      <c r="C81" s="214">
        <v>8</v>
      </c>
      <c r="D81" s="214">
        <v>0</v>
      </c>
      <c r="E81" s="218" t="s">
        <v>175</v>
      </c>
      <c r="F81" s="219" t="s">
        <v>787</v>
      </c>
      <c r="G81" s="162">
        <f aca="true" t="shared" si="1" ref="G81:G133">SUM(H81:I81)</f>
        <v>0</v>
      </c>
      <c r="H81" s="158">
        <f>SUM(H82+H85)</f>
        <v>0</v>
      </c>
      <c r="I81" s="158">
        <f>SUM(I82+I85)</f>
        <v>0</v>
      </c>
      <c r="J81" s="196"/>
    </row>
    <row r="82" spans="1:10" ht="26.25" customHeight="1">
      <c r="A82" s="217">
        <v>2181</v>
      </c>
      <c r="B82" s="220" t="s">
        <v>573</v>
      </c>
      <c r="C82" s="221">
        <v>8</v>
      </c>
      <c r="D82" s="221">
        <v>1</v>
      </c>
      <c r="E82" s="222" t="s">
        <v>175</v>
      </c>
      <c r="F82" s="228" t="s">
        <v>788</v>
      </c>
      <c r="G82" s="162">
        <f t="shared" si="1"/>
        <v>0</v>
      </c>
      <c r="H82" s="158">
        <f>SUM(H83:H84)</f>
        <v>0</v>
      </c>
      <c r="I82" s="158">
        <f>SUM(I83:I84)</f>
        <v>0</v>
      </c>
      <c r="J82" s="196"/>
    </row>
    <row r="83" spans="1:10" ht="16.5" customHeight="1">
      <c r="A83" s="217">
        <v>2182</v>
      </c>
      <c r="B83" s="220" t="s">
        <v>573</v>
      </c>
      <c r="C83" s="221">
        <v>8</v>
      </c>
      <c r="D83" s="221">
        <v>1</v>
      </c>
      <c r="E83" s="222" t="s">
        <v>460</v>
      </c>
      <c r="F83" s="228"/>
      <c r="G83" s="162">
        <f t="shared" si="1"/>
        <v>0</v>
      </c>
      <c r="H83" s="158"/>
      <c r="I83" s="158"/>
      <c r="J83" s="196"/>
    </row>
    <row r="84" spans="1:10" ht="26.25" customHeight="1">
      <c r="A84" s="217">
        <v>2183</v>
      </c>
      <c r="B84" s="220" t="s">
        <v>573</v>
      </c>
      <c r="C84" s="221">
        <v>8</v>
      </c>
      <c r="D84" s="221">
        <v>1</v>
      </c>
      <c r="E84" s="222" t="s">
        <v>461</v>
      </c>
      <c r="F84" s="228"/>
      <c r="G84" s="162">
        <f t="shared" si="1"/>
        <v>0</v>
      </c>
      <c r="H84" s="158"/>
      <c r="I84" s="158"/>
      <c r="J84" s="196"/>
    </row>
    <row r="85" spans="1:10" ht="24.75" customHeight="1">
      <c r="A85" s="217">
        <v>2184</v>
      </c>
      <c r="B85" s="220" t="s">
        <v>573</v>
      </c>
      <c r="C85" s="221">
        <v>8</v>
      </c>
      <c r="D85" s="221">
        <v>1</v>
      </c>
      <c r="E85" s="222" t="s">
        <v>466</v>
      </c>
      <c r="F85" s="228"/>
      <c r="G85" s="162"/>
      <c r="H85" s="158"/>
      <c r="I85" s="158"/>
      <c r="J85" s="196"/>
    </row>
    <row r="86" spans="1:10" ht="25.5" customHeight="1">
      <c r="A86" s="217"/>
      <c r="B86" s="220"/>
      <c r="C86" s="221"/>
      <c r="D86" s="221"/>
      <c r="E86" s="222" t="s">
        <v>517</v>
      </c>
      <c r="F86" s="223"/>
      <c r="G86" s="162"/>
      <c r="H86" s="158"/>
      <c r="I86" s="158"/>
      <c r="J86" s="196"/>
    </row>
    <row r="87" spans="1:10" ht="16.5" customHeight="1">
      <c r="A87" s="217"/>
      <c r="B87" s="220"/>
      <c r="C87" s="221"/>
      <c r="D87" s="221"/>
      <c r="E87" s="222" t="s">
        <v>518</v>
      </c>
      <c r="F87" s="223"/>
      <c r="G87" s="162">
        <f t="shared" si="1"/>
        <v>0</v>
      </c>
      <c r="H87" s="158"/>
      <c r="I87" s="158"/>
      <c r="J87" s="196"/>
    </row>
    <row r="88" spans="1:11" s="32" customFormat="1" ht="25.5" customHeight="1">
      <c r="A88" s="171">
        <v>2200</v>
      </c>
      <c r="B88" s="213" t="s">
        <v>574</v>
      </c>
      <c r="C88" s="214">
        <v>0</v>
      </c>
      <c r="D88" s="214">
        <v>0</v>
      </c>
      <c r="E88" s="215" t="s">
        <v>215</v>
      </c>
      <c r="F88" s="229" t="s">
        <v>789</v>
      </c>
      <c r="G88" s="162">
        <f t="shared" si="1"/>
        <v>60</v>
      </c>
      <c r="H88" s="162">
        <f>SUM(H89,H93,H97,H101,H103)</f>
        <v>60</v>
      </c>
      <c r="I88" s="162">
        <f>SUM(I89,I93,I97,I101,I103)</f>
        <v>0</v>
      </c>
      <c r="J88" s="247"/>
      <c r="K88" s="286"/>
    </row>
    <row r="89" spans="1:10" ht="18" customHeight="1">
      <c r="A89" s="217">
        <v>2210</v>
      </c>
      <c r="B89" s="213" t="s">
        <v>574</v>
      </c>
      <c r="C89" s="221">
        <v>1</v>
      </c>
      <c r="D89" s="221">
        <v>0</v>
      </c>
      <c r="E89" s="218" t="s">
        <v>176</v>
      </c>
      <c r="F89" s="230" t="s">
        <v>790</v>
      </c>
      <c r="G89" s="162">
        <f t="shared" si="1"/>
        <v>0</v>
      </c>
      <c r="H89" s="158">
        <f>SUM(H90)</f>
        <v>0</v>
      </c>
      <c r="I89" s="158">
        <f>SUM(I90)</f>
        <v>0</v>
      </c>
      <c r="J89" s="196"/>
    </row>
    <row r="90" spans="1:10" ht="19.5" customHeight="1">
      <c r="A90" s="217">
        <v>2211</v>
      </c>
      <c r="B90" s="220" t="s">
        <v>574</v>
      </c>
      <c r="C90" s="221">
        <v>1</v>
      </c>
      <c r="D90" s="221">
        <v>1</v>
      </c>
      <c r="E90" s="222" t="s">
        <v>791</v>
      </c>
      <c r="F90" s="228" t="s">
        <v>792</v>
      </c>
      <c r="G90" s="162">
        <f t="shared" si="1"/>
        <v>0</v>
      </c>
      <c r="H90" s="158">
        <f>SUM(H92:H92)</f>
        <v>0</v>
      </c>
      <c r="I90" s="158">
        <f>SUM(I92:I92)</f>
        <v>0</v>
      </c>
      <c r="J90" s="196"/>
    </row>
    <row r="91" spans="1:10" ht="24.75" customHeight="1">
      <c r="A91" s="217"/>
      <c r="B91" s="220"/>
      <c r="C91" s="221"/>
      <c r="D91" s="221"/>
      <c r="E91" s="222" t="s">
        <v>517</v>
      </c>
      <c r="F91" s="223"/>
      <c r="G91" s="162"/>
      <c r="H91" s="158"/>
      <c r="I91" s="158"/>
      <c r="J91" s="196"/>
    </row>
    <row r="92" spans="1:10" ht="15" customHeight="1">
      <c r="A92" s="217"/>
      <c r="B92" s="220"/>
      <c r="C92" s="221"/>
      <c r="D92" s="221">
        <v>4239</v>
      </c>
      <c r="E92" s="178" t="s">
        <v>1032</v>
      </c>
      <c r="F92" s="223"/>
      <c r="G92" s="162">
        <v>0</v>
      </c>
      <c r="H92" s="158">
        <v>0</v>
      </c>
      <c r="I92" s="158"/>
      <c r="J92" s="196"/>
    </row>
    <row r="93" spans="1:10" ht="18" customHeight="1">
      <c r="A93" s="217">
        <v>2220</v>
      </c>
      <c r="B93" s="213" t="s">
        <v>574</v>
      </c>
      <c r="C93" s="214">
        <v>2</v>
      </c>
      <c r="D93" s="214">
        <v>0</v>
      </c>
      <c r="E93" s="218" t="s">
        <v>177</v>
      </c>
      <c r="F93" s="230" t="s">
        <v>793</v>
      </c>
      <c r="G93" s="162">
        <f t="shared" si="1"/>
        <v>30</v>
      </c>
      <c r="H93" s="162">
        <f>SUM(H94)</f>
        <v>30</v>
      </c>
      <c r="I93" s="158">
        <f>SUM(I94)</f>
        <v>0</v>
      </c>
      <c r="J93" s="196"/>
    </row>
    <row r="94" spans="1:10" ht="14.25" customHeight="1">
      <c r="A94" s="217">
        <v>2221</v>
      </c>
      <c r="B94" s="220" t="s">
        <v>574</v>
      </c>
      <c r="C94" s="221">
        <v>2</v>
      </c>
      <c r="D94" s="221">
        <v>1</v>
      </c>
      <c r="E94" s="222" t="s">
        <v>794</v>
      </c>
      <c r="F94" s="228" t="s">
        <v>795</v>
      </c>
      <c r="G94" s="162">
        <f t="shared" si="1"/>
        <v>30</v>
      </c>
      <c r="H94" s="162">
        <f>SUM(H96:H96)</f>
        <v>30</v>
      </c>
      <c r="I94" s="158">
        <f>SUM(I96:I96)</f>
        <v>0</v>
      </c>
      <c r="J94" s="196"/>
    </row>
    <row r="95" spans="1:10" ht="24.75" customHeight="1">
      <c r="A95" s="217"/>
      <c r="B95" s="220"/>
      <c r="C95" s="221"/>
      <c r="D95" s="221"/>
      <c r="E95" s="222" t="s">
        <v>517</v>
      </c>
      <c r="F95" s="223"/>
      <c r="G95" s="162"/>
      <c r="H95" s="162"/>
      <c r="I95" s="158"/>
      <c r="J95" s="196"/>
    </row>
    <row r="96" spans="1:10" ht="15" customHeight="1">
      <c r="A96" s="217"/>
      <c r="B96" s="220"/>
      <c r="C96" s="221"/>
      <c r="D96" s="221">
        <v>4239</v>
      </c>
      <c r="E96" s="178" t="s">
        <v>1032</v>
      </c>
      <c r="F96" s="223"/>
      <c r="G96" s="162">
        <f t="shared" si="1"/>
        <v>30</v>
      </c>
      <c r="H96" s="162">
        <v>30</v>
      </c>
      <c r="I96" s="158"/>
      <c r="J96" s="196"/>
    </row>
    <row r="97" spans="1:10" ht="18" customHeight="1">
      <c r="A97" s="217">
        <v>2230</v>
      </c>
      <c r="B97" s="213" t="s">
        <v>574</v>
      </c>
      <c r="C97" s="221">
        <v>3</v>
      </c>
      <c r="D97" s="221">
        <v>0</v>
      </c>
      <c r="E97" s="218" t="s">
        <v>178</v>
      </c>
      <c r="F97" s="230" t="s">
        <v>796</v>
      </c>
      <c r="G97" s="162">
        <f t="shared" si="1"/>
        <v>0</v>
      </c>
      <c r="H97" s="158">
        <f>SUM(H98)</f>
        <v>0</v>
      </c>
      <c r="I97" s="158">
        <f>SUM(I98)</f>
        <v>0</v>
      </c>
      <c r="J97" s="196"/>
    </row>
    <row r="98" spans="1:10" ht="22.5" customHeight="1">
      <c r="A98" s="217">
        <v>2231</v>
      </c>
      <c r="B98" s="220" t="s">
        <v>574</v>
      </c>
      <c r="C98" s="221">
        <v>3</v>
      </c>
      <c r="D98" s="221">
        <v>1</v>
      </c>
      <c r="E98" s="222" t="s">
        <v>797</v>
      </c>
      <c r="F98" s="228" t="s">
        <v>798</v>
      </c>
      <c r="G98" s="162">
        <f t="shared" si="1"/>
        <v>0</v>
      </c>
      <c r="H98" s="158">
        <f>SUM(H100:H100)</f>
        <v>0</v>
      </c>
      <c r="I98" s="158">
        <f>SUM(I100:I100)</f>
        <v>0</v>
      </c>
      <c r="J98" s="196"/>
    </row>
    <row r="99" spans="1:10" ht="24" customHeight="1">
      <c r="A99" s="217"/>
      <c r="B99" s="220"/>
      <c r="C99" s="221"/>
      <c r="D99" s="221"/>
      <c r="E99" s="222" t="s">
        <v>517</v>
      </c>
      <c r="F99" s="223"/>
      <c r="G99" s="162"/>
      <c r="H99" s="158"/>
      <c r="I99" s="158"/>
      <c r="J99" s="196"/>
    </row>
    <row r="100" spans="1:10" ht="15.75" customHeight="1">
      <c r="A100" s="217"/>
      <c r="B100" s="220"/>
      <c r="C100" s="221"/>
      <c r="D100" s="221"/>
      <c r="E100" s="222" t="s">
        <v>518</v>
      </c>
      <c r="F100" s="223"/>
      <c r="G100" s="162">
        <f t="shared" si="1"/>
        <v>0</v>
      </c>
      <c r="H100" s="158"/>
      <c r="I100" s="158"/>
      <c r="J100" s="196"/>
    </row>
    <row r="101" spans="1:10" ht="26.25" customHeight="1">
      <c r="A101" s="217">
        <v>2240</v>
      </c>
      <c r="B101" s="213" t="s">
        <v>574</v>
      </c>
      <c r="C101" s="214">
        <v>4</v>
      </c>
      <c r="D101" s="214">
        <v>0</v>
      </c>
      <c r="E101" s="218" t="s">
        <v>179</v>
      </c>
      <c r="F101" s="219" t="s">
        <v>799</v>
      </c>
      <c r="G101" s="162">
        <f t="shared" si="1"/>
        <v>0</v>
      </c>
      <c r="H101" s="158">
        <f>SUM(H102)</f>
        <v>0</v>
      </c>
      <c r="I101" s="158">
        <f>SUM(I102)</f>
        <v>0</v>
      </c>
      <c r="J101" s="196"/>
    </row>
    <row r="102" spans="1:10" ht="24.75" customHeight="1">
      <c r="A102" s="217">
        <v>2241</v>
      </c>
      <c r="B102" s="220" t="s">
        <v>574</v>
      </c>
      <c r="C102" s="221">
        <v>4</v>
      </c>
      <c r="D102" s="221">
        <v>1</v>
      </c>
      <c r="E102" s="222" t="s">
        <v>179</v>
      </c>
      <c r="F102" s="228" t="s">
        <v>799</v>
      </c>
      <c r="G102" s="162">
        <f t="shared" si="1"/>
        <v>0</v>
      </c>
      <c r="H102" s="158"/>
      <c r="I102" s="158"/>
      <c r="J102" s="196"/>
    </row>
    <row r="103" spans="1:10" ht="24.75" customHeight="1">
      <c r="A103" s="217">
        <v>2250</v>
      </c>
      <c r="B103" s="213" t="s">
        <v>574</v>
      </c>
      <c r="C103" s="214">
        <v>5</v>
      </c>
      <c r="D103" s="214">
        <v>0</v>
      </c>
      <c r="E103" s="218" t="s">
        <v>180</v>
      </c>
      <c r="F103" s="219" t="s">
        <v>801</v>
      </c>
      <c r="G103" s="162">
        <f t="shared" si="1"/>
        <v>30</v>
      </c>
      <c r="H103" s="162">
        <f>SUM(H104)</f>
        <v>30</v>
      </c>
      <c r="I103" s="158">
        <f>SUM(I104)</f>
        <v>0</v>
      </c>
      <c r="J103" s="196"/>
    </row>
    <row r="104" spans="1:10" ht="18.75" customHeight="1">
      <c r="A104" s="217">
        <v>2251</v>
      </c>
      <c r="B104" s="220" t="s">
        <v>574</v>
      </c>
      <c r="C104" s="221">
        <v>5</v>
      </c>
      <c r="D104" s="221">
        <v>1</v>
      </c>
      <c r="E104" s="222" t="s">
        <v>800</v>
      </c>
      <c r="F104" s="228" t="s">
        <v>802</v>
      </c>
      <c r="G104" s="162">
        <f t="shared" si="1"/>
        <v>30</v>
      </c>
      <c r="H104" s="162">
        <f>SUM(H106:H107)</f>
        <v>30</v>
      </c>
      <c r="I104" s="158">
        <f>SUM(I107:I107)</f>
        <v>0</v>
      </c>
      <c r="J104" s="196"/>
    </row>
    <row r="105" spans="1:10" ht="24" customHeight="1">
      <c r="A105" s="217"/>
      <c r="B105" s="220"/>
      <c r="C105" s="221"/>
      <c r="D105" s="221"/>
      <c r="E105" s="222" t="s">
        <v>517</v>
      </c>
      <c r="F105" s="223"/>
      <c r="G105" s="162"/>
      <c r="H105" s="162"/>
      <c r="I105" s="158"/>
      <c r="J105" s="196"/>
    </row>
    <row r="106" spans="1:10" ht="18" customHeight="1">
      <c r="A106" s="217"/>
      <c r="B106" s="220"/>
      <c r="C106" s="221"/>
      <c r="D106" s="221">
        <v>4239</v>
      </c>
      <c r="E106" s="178" t="s">
        <v>1032</v>
      </c>
      <c r="F106" s="223"/>
      <c r="G106" s="162">
        <f>SUM(H106:I106)</f>
        <v>30</v>
      </c>
      <c r="H106" s="162">
        <v>30</v>
      </c>
      <c r="I106" s="158"/>
      <c r="J106" s="196"/>
    </row>
    <row r="107" spans="1:10" ht="18.75" customHeight="1">
      <c r="A107" s="217"/>
      <c r="B107" s="220"/>
      <c r="C107" s="221"/>
      <c r="D107" s="221">
        <v>4841</v>
      </c>
      <c r="E107" s="317" t="s">
        <v>543</v>
      </c>
      <c r="F107" s="223"/>
      <c r="G107" s="162">
        <f>SUM(H107:I107)</f>
        <v>0</v>
      </c>
      <c r="H107" s="162">
        <v>0</v>
      </c>
      <c r="I107" s="158"/>
      <c r="J107" s="196"/>
    </row>
    <row r="108" spans="1:11" s="32" customFormat="1" ht="57">
      <c r="A108" s="171">
        <v>2300</v>
      </c>
      <c r="B108" s="213" t="s">
        <v>575</v>
      </c>
      <c r="C108" s="214">
        <v>0</v>
      </c>
      <c r="D108" s="214">
        <v>0</v>
      </c>
      <c r="E108" s="231" t="s">
        <v>216</v>
      </c>
      <c r="F108" s="229" t="s">
        <v>803</v>
      </c>
      <c r="G108" s="162">
        <f t="shared" si="1"/>
        <v>30</v>
      </c>
      <c r="H108" s="162">
        <f>SUM(H109,H119,H123,H130,H134,H138,H142)</f>
        <v>30</v>
      </c>
      <c r="I108" s="162">
        <f>SUM(I109,I119,I123,I130,I134,I138,I142)</f>
        <v>0</v>
      </c>
      <c r="J108" s="247"/>
      <c r="K108" s="286"/>
    </row>
    <row r="109" spans="1:10" ht="28.5" customHeight="1">
      <c r="A109" s="217">
        <v>2310</v>
      </c>
      <c r="B109" s="213" t="s">
        <v>575</v>
      </c>
      <c r="C109" s="214">
        <v>1</v>
      </c>
      <c r="D109" s="214">
        <v>0</v>
      </c>
      <c r="E109" s="218" t="s">
        <v>181</v>
      </c>
      <c r="F109" s="219" t="s">
        <v>805</v>
      </c>
      <c r="G109" s="162">
        <f t="shared" si="1"/>
        <v>0</v>
      </c>
      <c r="H109" s="158">
        <f>SUM(H110+H113+H116)</f>
        <v>0</v>
      </c>
      <c r="I109" s="158">
        <f>SUM(I110+I113+I116)</f>
        <v>0</v>
      </c>
      <c r="J109" s="196"/>
    </row>
    <row r="110" spans="1:10" ht="15.75" customHeight="1">
      <c r="A110" s="217">
        <v>2311</v>
      </c>
      <c r="B110" s="220" t="s">
        <v>575</v>
      </c>
      <c r="C110" s="221">
        <v>1</v>
      </c>
      <c r="D110" s="221">
        <v>1</v>
      </c>
      <c r="E110" s="222" t="s">
        <v>804</v>
      </c>
      <c r="F110" s="228" t="s">
        <v>806</v>
      </c>
      <c r="G110" s="162">
        <f t="shared" si="1"/>
        <v>0</v>
      </c>
      <c r="H110" s="158">
        <f>SUM(H112:H112)</f>
        <v>0</v>
      </c>
      <c r="I110" s="158">
        <f>SUM(I112:I112)</f>
        <v>0</v>
      </c>
      <c r="J110" s="196"/>
    </row>
    <row r="111" spans="1:10" ht="27.75" customHeight="1">
      <c r="A111" s="217"/>
      <c r="B111" s="220"/>
      <c r="C111" s="221"/>
      <c r="D111" s="221"/>
      <c r="E111" s="222" t="s">
        <v>517</v>
      </c>
      <c r="F111" s="223"/>
      <c r="G111" s="162"/>
      <c r="H111" s="158"/>
      <c r="I111" s="158"/>
      <c r="J111" s="196"/>
    </row>
    <row r="112" spans="1:10" ht="17.25" customHeight="1">
      <c r="A112" s="217"/>
      <c r="B112" s="220"/>
      <c r="C112" s="221"/>
      <c r="D112" s="221"/>
      <c r="E112" s="222" t="s">
        <v>518</v>
      </c>
      <c r="F112" s="223"/>
      <c r="G112" s="162">
        <f t="shared" si="1"/>
        <v>0</v>
      </c>
      <c r="H112" s="158">
        <v>0</v>
      </c>
      <c r="I112" s="158"/>
      <c r="J112" s="196"/>
    </row>
    <row r="113" spans="1:10" ht="17.25" customHeight="1">
      <c r="A113" s="217">
        <v>2312</v>
      </c>
      <c r="B113" s="220" t="s">
        <v>575</v>
      </c>
      <c r="C113" s="221">
        <v>1</v>
      </c>
      <c r="D113" s="221">
        <v>2</v>
      </c>
      <c r="E113" s="222" t="s">
        <v>354</v>
      </c>
      <c r="F113" s="228"/>
      <c r="G113" s="162">
        <f t="shared" si="1"/>
        <v>0</v>
      </c>
      <c r="H113" s="158">
        <f>SUM(H115:H115)</f>
        <v>0</v>
      </c>
      <c r="I113" s="158">
        <f>SUM(I115:I115)</f>
        <v>0</v>
      </c>
      <c r="J113" s="196"/>
    </row>
    <row r="114" spans="1:10" ht="24.75" customHeight="1">
      <c r="A114" s="217"/>
      <c r="B114" s="220"/>
      <c r="C114" s="221"/>
      <c r="D114" s="221"/>
      <c r="E114" s="222" t="s">
        <v>517</v>
      </c>
      <c r="F114" s="223"/>
      <c r="G114" s="162"/>
      <c r="H114" s="158"/>
      <c r="I114" s="158"/>
      <c r="J114" s="196"/>
    </row>
    <row r="115" spans="1:10" ht="18" customHeight="1">
      <c r="A115" s="217"/>
      <c r="B115" s="220"/>
      <c r="C115" s="221"/>
      <c r="D115" s="221"/>
      <c r="E115" s="222" t="s">
        <v>518</v>
      </c>
      <c r="F115" s="223"/>
      <c r="G115" s="162">
        <f t="shared" si="1"/>
        <v>0</v>
      </c>
      <c r="H115" s="158"/>
      <c r="I115" s="158"/>
      <c r="J115" s="196"/>
    </row>
    <row r="116" spans="1:10" ht="17.25" customHeight="1">
      <c r="A116" s="217">
        <v>2313</v>
      </c>
      <c r="B116" s="220" t="s">
        <v>575</v>
      </c>
      <c r="C116" s="221">
        <v>1</v>
      </c>
      <c r="D116" s="221">
        <v>3</v>
      </c>
      <c r="E116" s="222" t="s">
        <v>355</v>
      </c>
      <c r="F116" s="228"/>
      <c r="G116" s="162">
        <f t="shared" si="1"/>
        <v>0</v>
      </c>
      <c r="H116" s="158">
        <f>SUM(H118:H118)</f>
        <v>0</v>
      </c>
      <c r="I116" s="158">
        <f>SUM(I118:I118)</f>
        <v>0</v>
      </c>
      <c r="J116" s="196"/>
    </row>
    <row r="117" spans="1:10" ht="23.25" customHeight="1">
      <c r="A117" s="217"/>
      <c r="B117" s="220"/>
      <c r="C117" s="221"/>
      <c r="D117" s="221"/>
      <c r="E117" s="222" t="s">
        <v>517</v>
      </c>
      <c r="F117" s="223"/>
      <c r="G117" s="162"/>
      <c r="H117" s="158"/>
      <c r="I117" s="158"/>
      <c r="J117" s="196"/>
    </row>
    <row r="118" spans="1:10" ht="15.75" customHeight="1">
      <c r="A118" s="217"/>
      <c r="B118" s="220"/>
      <c r="C118" s="221"/>
      <c r="D118" s="221"/>
      <c r="E118" s="222" t="s">
        <v>518</v>
      </c>
      <c r="F118" s="223"/>
      <c r="G118" s="162">
        <f t="shared" si="1"/>
        <v>0</v>
      </c>
      <c r="H118" s="158"/>
      <c r="I118" s="158"/>
      <c r="J118" s="196"/>
    </row>
    <row r="119" spans="1:10" ht="17.25" customHeight="1">
      <c r="A119" s="217">
        <v>2320</v>
      </c>
      <c r="B119" s="213" t="s">
        <v>575</v>
      </c>
      <c r="C119" s="214">
        <v>2</v>
      </c>
      <c r="D119" s="214">
        <v>0</v>
      </c>
      <c r="E119" s="218" t="s">
        <v>183</v>
      </c>
      <c r="F119" s="219" t="s">
        <v>807</v>
      </c>
      <c r="G119" s="162">
        <f t="shared" si="1"/>
        <v>30</v>
      </c>
      <c r="H119" s="158">
        <f>SUM(H120)</f>
        <v>30</v>
      </c>
      <c r="I119" s="158">
        <f>SUM(I120)</f>
        <v>0</v>
      </c>
      <c r="J119" s="196"/>
    </row>
    <row r="120" spans="1:10" ht="17.25" customHeight="1">
      <c r="A120" s="217">
        <v>2321</v>
      </c>
      <c r="B120" s="220" t="s">
        <v>575</v>
      </c>
      <c r="C120" s="221">
        <v>2</v>
      </c>
      <c r="D120" s="221">
        <v>1</v>
      </c>
      <c r="E120" s="222" t="s">
        <v>356</v>
      </c>
      <c r="F120" s="228" t="s">
        <v>808</v>
      </c>
      <c r="G120" s="162">
        <f t="shared" si="1"/>
        <v>30</v>
      </c>
      <c r="H120" s="158">
        <f>SUM(H122:H122)</f>
        <v>30</v>
      </c>
      <c r="I120" s="158">
        <f>SUM(I122:I122)</f>
        <v>0</v>
      </c>
      <c r="J120" s="196"/>
    </row>
    <row r="121" spans="1:10" ht="24.75" customHeight="1">
      <c r="A121" s="217"/>
      <c r="B121" s="220"/>
      <c r="C121" s="221"/>
      <c r="D121" s="221"/>
      <c r="E121" s="222" t="s">
        <v>517</v>
      </c>
      <c r="F121" s="223"/>
      <c r="G121" s="162"/>
      <c r="H121" s="158"/>
      <c r="I121" s="158"/>
      <c r="J121" s="196"/>
    </row>
    <row r="122" spans="1:10" ht="16.5" customHeight="1">
      <c r="A122" s="217"/>
      <c r="B122" s="220"/>
      <c r="C122" s="221"/>
      <c r="D122" s="221">
        <v>4239</v>
      </c>
      <c r="E122" s="178" t="s">
        <v>1032</v>
      </c>
      <c r="F122" s="223"/>
      <c r="G122" s="162">
        <f t="shared" si="1"/>
        <v>30</v>
      </c>
      <c r="H122" s="158">
        <v>30</v>
      </c>
      <c r="I122" s="158"/>
      <c r="J122" s="196"/>
    </row>
    <row r="123" spans="1:10" ht="23.25" customHeight="1">
      <c r="A123" s="217">
        <v>2330</v>
      </c>
      <c r="B123" s="213" t="s">
        <v>575</v>
      </c>
      <c r="C123" s="214">
        <v>3</v>
      </c>
      <c r="D123" s="214">
        <v>0</v>
      </c>
      <c r="E123" s="218" t="s">
        <v>184</v>
      </c>
      <c r="F123" s="219" t="s">
        <v>809</v>
      </c>
      <c r="G123" s="162">
        <f t="shared" si="1"/>
        <v>0</v>
      </c>
      <c r="H123" s="158">
        <f>SUM(H124+H127)</f>
        <v>0</v>
      </c>
      <c r="I123" s="158">
        <f>SUM(I124)</f>
        <v>0</v>
      </c>
      <c r="J123" s="196"/>
    </row>
    <row r="124" spans="1:10" ht="16.5" customHeight="1">
      <c r="A124" s="217">
        <v>2331</v>
      </c>
      <c r="B124" s="220" t="s">
        <v>575</v>
      </c>
      <c r="C124" s="221">
        <v>3</v>
      </c>
      <c r="D124" s="221">
        <v>1</v>
      </c>
      <c r="E124" s="222" t="s">
        <v>810</v>
      </c>
      <c r="F124" s="228" t="s">
        <v>811</v>
      </c>
      <c r="G124" s="162">
        <f t="shared" si="1"/>
        <v>0</v>
      </c>
      <c r="H124" s="158">
        <f>SUM(H126:H126)</f>
        <v>0</v>
      </c>
      <c r="I124" s="158">
        <f>SUM(I126:I126)</f>
        <v>0</v>
      </c>
      <c r="J124" s="196"/>
    </row>
    <row r="125" spans="1:10" ht="24" customHeight="1">
      <c r="A125" s="217"/>
      <c r="B125" s="220"/>
      <c r="C125" s="221"/>
      <c r="D125" s="221"/>
      <c r="E125" s="222" t="s">
        <v>517</v>
      </c>
      <c r="F125" s="223"/>
      <c r="G125" s="162"/>
      <c r="H125" s="158"/>
      <c r="I125" s="158"/>
      <c r="J125" s="196"/>
    </row>
    <row r="126" spans="1:10" ht="16.5" customHeight="1">
      <c r="A126" s="217"/>
      <c r="B126" s="220"/>
      <c r="C126" s="221"/>
      <c r="D126" s="221"/>
      <c r="E126" s="222" t="s">
        <v>518</v>
      </c>
      <c r="F126" s="223"/>
      <c r="G126" s="162">
        <f t="shared" si="1"/>
        <v>0</v>
      </c>
      <c r="H126" s="158"/>
      <c r="I126" s="158"/>
      <c r="J126" s="196"/>
    </row>
    <row r="127" spans="1:10" ht="13.5" customHeight="1">
      <c r="A127" s="217">
        <v>2332</v>
      </c>
      <c r="B127" s="220" t="s">
        <v>575</v>
      </c>
      <c r="C127" s="221">
        <v>3</v>
      </c>
      <c r="D127" s="221">
        <v>2</v>
      </c>
      <c r="E127" s="222" t="s">
        <v>357</v>
      </c>
      <c r="F127" s="228"/>
      <c r="G127" s="162">
        <f t="shared" si="1"/>
        <v>0</v>
      </c>
      <c r="H127" s="158">
        <f>SUM(H129:H129)</f>
        <v>0</v>
      </c>
      <c r="I127" s="158">
        <f>SUM(I129:I129)</f>
        <v>0</v>
      </c>
      <c r="J127" s="196"/>
    </row>
    <row r="128" spans="1:10" ht="14.25" customHeight="1">
      <c r="A128" s="217"/>
      <c r="B128" s="220"/>
      <c r="C128" s="221"/>
      <c r="D128" s="221"/>
      <c r="E128" s="222" t="s">
        <v>517</v>
      </c>
      <c r="F128" s="223"/>
      <c r="G128" s="162"/>
      <c r="H128" s="158"/>
      <c r="I128" s="158"/>
      <c r="J128" s="196"/>
    </row>
    <row r="129" spans="1:10" ht="14.25" customHeight="1">
      <c r="A129" s="217"/>
      <c r="B129" s="220"/>
      <c r="C129" s="221"/>
      <c r="D129" s="221"/>
      <c r="E129" s="222" t="s">
        <v>518</v>
      </c>
      <c r="F129" s="223"/>
      <c r="G129" s="162">
        <f t="shared" si="1"/>
        <v>0</v>
      </c>
      <c r="H129" s="158">
        <v>0</v>
      </c>
      <c r="I129" s="158"/>
      <c r="J129" s="196"/>
    </row>
    <row r="130" spans="1:10" ht="15.75" customHeight="1">
      <c r="A130" s="217">
        <v>2340</v>
      </c>
      <c r="B130" s="213" t="s">
        <v>575</v>
      </c>
      <c r="C130" s="214">
        <v>4</v>
      </c>
      <c r="D130" s="214">
        <v>0</v>
      </c>
      <c r="E130" s="218" t="s">
        <v>185</v>
      </c>
      <c r="F130" s="228"/>
      <c r="G130" s="162">
        <f t="shared" si="1"/>
        <v>0</v>
      </c>
      <c r="H130" s="158">
        <f>SUM(H131)</f>
        <v>0</v>
      </c>
      <c r="I130" s="158">
        <f>SUM(I131)</f>
        <v>0</v>
      </c>
      <c r="J130" s="196"/>
    </row>
    <row r="131" spans="1:10" ht="13.5" customHeight="1">
      <c r="A131" s="217">
        <v>2341</v>
      </c>
      <c r="B131" s="220" t="s">
        <v>575</v>
      </c>
      <c r="C131" s="221">
        <v>4</v>
      </c>
      <c r="D131" s="221">
        <v>1</v>
      </c>
      <c r="E131" s="222" t="s">
        <v>358</v>
      </c>
      <c r="F131" s="228"/>
      <c r="G131" s="162">
        <f t="shared" si="1"/>
        <v>0</v>
      </c>
      <c r="H131" s="158">
        <f>SUM(H133:H133)</f>
        <v>0</v>
      </c>
      <c r="I131" s="158">
        <f>SUM(I133:I133)</f>
        <v>0</v>
      </c>
      <c r="J131" s="196"/>
    </row>
    <row r="132" spans="1:10" ht="12.75" customHeight="1">
      <c r="A132" s="217"/>
      <c r="B132" s="220"/>
      <c r="C132" s="221"/>
      <c r="D132" s="221"/>
      <c r="E132" s="222" t="s">
        <v>517</v>
      </c>
      <c r="F132" s="223"/>
      <c r="G132" s="162"/>
      <c r="H132" s="158"/>
      <c r="I132" s="158"/>
      <c r="J132" s="196"/>
    </row>
    <row r="133" spans="1:10" ht="13.5" customHeight="1">
      <c r="A133" s="217"/>
      <c r="B133" s="220"/>
      <c r="C133" s="221"/>
      <c r="D133" s="221"/>
      <c r="E133" s="222" t="s">
        <v>518</v>
      </c>
      <c r="F133" s="223"/>
      <c r="G133" s="162">
        <f t="shared" si="1"/>
        <v>0</v>
      </c>
      <c r="H133" s="158"/>
      <c r="I133" s="158"/>
      <c r="J133" s="196"/>
    </row>
    <row r="134" spans="1:10" ht="13.5" customHeight="1">
      <c r="A134" s="217">
        <v>2350</v>
      </c>
      <c r="B134" s="213" t="s">
        <v>575</v>
      </c>
      <c r="C134" s="214">
        <v>5</v>
      </c>
      <c r="D134" s="214">
        <v>0</v>
      </c>
      <c r="E134" s="218" t="s">
        <v>186</v>
      </c>
      <c r="F134" s="219" t="s">
        <v>812</v>
      </c>
      <c r="G134" s="162">
        <f aca="true" t="shared" si="2" ref="G134:G192">SUM(H134:I134)</f>
        <v>0</v>
      </c>
      <c r="H134" s="158">
        <f>SUM(H135)</f>
        <v>0</v>
      </c>
      <c r="I134" s="158">
        <f>SUM(I135)</f>
        <v>0</v>
      </c>
      <c r="J134" s="196"/>
    </row>
    <row r="135" spans="1:10" ht="12.75" customHeight="1">
      <c r="A135" s="217">
        <v>2351</v>
      </c>
      <c r="B135" s="220" t="s">
        <v>575</v>
      </c>
      <c r="C135" s="221">
        <v>5</v>
      </c>
      <c r="D135" s="221">
        <v>1</v>
      </c>
      <c r="E135" s="222" t="s">
        <v>813</v>
      </c>
      <c r="F135" s="228" t="s">
        <v>812</v>
      </c>
      <c r="G135" s="162">
        <f t="shared" si="2"/>
        <v>0</v>
      </c>
      <c r="H135" s="158">
        <f>SUM(H137:H137)</f>
        <v>0</v>
      </c>
      <c r="I135" s="158">
        <f>SUM(I137:I137)</f>
        <v>0</v>
      </c>
      <c r="J135" s="196"/>
    </row>
    <row r="136" spans="1:10" ht="12" customHeight="1">
      <c r="A136" s="217"/>
      <c r="B136" s="220"/>
      <c r="C136" s="221"/>
      <c r="D136" s="221"/>
      <c r="E136" s="222" t="s">
        <v>517</v>
      </c>
      <c r="F136" s="223"/>
      <c r="G136" s="162"/>
      <c r="H136" s="158"/>
      <c r="I136" s="158"/>
      <c r="J136" s="196"/>
    </row>
    <row r="137" spans="1:10" ht="12.75" customHeight="1">
      <c r="A137" s="217"/>
      <c r="B137" s="220"/>
      <c r="C137" s="221"/>
      <c r="D137" s="221"/>
      <c r="E137" s="222" t="s">
        <v>518</v>
      </c>
      <c r="F137" s="223"/>
      <c r="G137" s="162">
        <f t="shared" si="2"/>
        <v>0</v>
      </c>
      <c r="H137" s="158"/>
      <c r="I137" s="158"/>
      <c r="J137" s="196"/>
    </row>
    <row r="138" spans="1:10" ht="15.75" customHeight="1">
      <c r="A138" s="217">
        <v>2360</v>
      </c>
      <c r="B138" s="213" t="s">
        <v>575</v>
      </c>
      <c r="C138" s="214">
        <v>6</v>
      </c>
      <c r="D138" s="214">
        <v>0</v>
      </c>
      <c r="E138" s="218" t="s">
        <v>187</v>
      </c>
      <c r="F138" s="219" t="s">
        <v>814</v>
      </c>
      <c r="G138" s="162">
        <f t="shared" si="2"/>
        <v>0</v>
      </c>
      <c r="H138" s="158">
        <f>SUM(H139)</f>
        <v>0</v>
      </c>
      <c r="I138" s="158">
        <f>SUM(I139)</f>
        <v>0</v>
      </c>
      <c r="J138" s="196"/>
    </row>
    <row r="139" spans="1:10" ht="15" customHeight="1">
      <c r="A139" s="217">
        <v>2361</v>
      </c>
      <c r="B139" s="220" t="s">
        <v>575</v>
      </c>
      <c r="C139" s="221">
        <v>6</v>
      </c>
      <c r="D139" s="221">
        <v>1</v>
      </c>
      <c r="E139" s="222" t="s">
        <v>484</v>
      </c>
      <c r="F139" s="228" t="s">
        <v>815</v>
      </c>
      <c r="G139" s="162">
        <f t="shared" si="2"/>
        <v>0</v>
      </c>
      <c r="H139" s="158">
        <f>SUM(H141:H141)</f>
        <v>0</v>
      </c>
      <c r="I139" s="158">
        <f>SUM(I141:I141)</f>
        <v>0</v>
      </c>
      <c r="J139" s="196"/>
    </row>
    <row r="140" spans="1:10" ht="13.5" customHeight="1">
      <c r="A140" s="217"/>
      <c r="B140" s="220"/>
      <c r="C140" s="221"/>
      <c r="D140" s="221"/>
      <c r="E140" s="222" t="s">
        <v>517</v>
      </c>
      <c r="F140" s="223"/>
      <c r="G140" s="162"/>
      <c r="H140" s="158"/>
      <c r="I140" s="158"/>
      <c r="J140" s="196"/>
    </row>
    <row r="141" spans="1:10" ht="12.75" customHeight="1">
      <c r="A141" s="217"/>
      <c r="B141" s="220"/>
      <c r="C141" s="221"/>
      <c r="D141" s="221"/>
      <c r="E141" s="222" t="s">
        <v>518</v>
      </c>
      <c r="F141" s="223"/>
      <c r="G141" s="162">
        <f t="shared" si="2"/>
        <v>0</v>
      </c>
      <c r="H141" s="158"/>
      <c r="I141" s="158"/>
      <c r="J141" s="196"/>
    </row>
    <row r="142" spans="1:10" ht="12.75" customHeight="1">
      <c r="A142" s="217">
        <v>2370</v>
      </c>
      <c r="B142" s="213" t="s">
        <v>575</v>
      </c>
      <c r="C142" s="214">
        <v>7</v>
      </c>
      <c r="D142" s="214">
        <v>0</v>
      </c>
      <c r="E142" s="218" t="s">
        <v>38</v>
      </c>
      <c r="F142" s="219" t="s">
        <v>816</v>
      </c>
      <c r="G142" s="162">
        <f t="shared" si="2"/>
        <v>0</v>
      </c>
      <c r="H142" s="158">
        <f>SUM(H143)</f>
        <v>0</v>
      </c>
      <c r="I142" s="158">
        <f>SUM(I143)</f>
        <v>0</v>
      </c>
      <c r="J142" s="196"/>
    </row>
    <row r="143" spans="1:10" ht="13.5" customHeight="1">
      <c r="A143" s="217">
        <v>2371</v>
      </c>
      <c r="B143" s="220" t="s">
        <v>575</v>
      </c>
      <c r="C143" s="221">
        <v>7</v>
      </c>
      <c r="D143" s="221">
        <v>1</v>
      </c>
      <c r="E143" s="222" t="s">
        <v>485</v>
      </c>
      <c r="F143" s="228" t="s">
        <v>817</v>
      </c>
      <c r="G143" s="162">
        <f t="shared" si="2"/>
        <v>0</v>
      </c>
      <c r="H143" s="158">
        <f>SUM(H145:H145)</f>
        <v>0</v>
      </c>
      <c r="I143" s="158">
        <f>SUM(I145:I145)</f>
        <v>0</v>
      </c>
      <c r="J143" s="196"/>
    </row>
    <row r="144" spans="1:10" ht="13.5" customHeight="1">
      <c r="A144" s="217"/>
      <c r="B144" s="220"/>
      <c r="C144" s="221"/>
      <c r="D144" s="221"/>
      <c r="E144" s="222" t="s">
        <v>517</v>
      </c>
      <c r="F144" s="223"/>
      <c r="G144" s="162"/>
      <c r="H144" s="158"/>
      <c r="I144" s="158"/>
      <c r="J144" s="196"/>
    </row>
    <row r="145" spans="1:10" ht="13.5" customHeight="1">
      <c r="A145" s="217"/>
      <c r="B145" s="220"/>
      <c r="C145" s="221"/>
      <c r="D145" s="221"/>
      <c r="E145" s="222" t="s">
        <v>518</v>
      </c>
      <c r="F145" s="223"/>
      <c r="G145" s="162">
        <f t="shared" si="2"/>
        <v>0</v>
      </c>
      <c r="H145" s="158"/>
      <c r="I145" s="158"/>
      <c r="J145" s="196"/>
    </row>
    <row r="146" spans="1:11" s="32" customFormat="1" ht="26.25" customHeight="1">
      <c r="A146" s="171">
        <v>2400</v>
      </c>
      <c r="B146" s="213" t="s">
        <v>584</v>
      </c>
      <c r="C146" s="214">
        <v>0</v>
      </c>
      <c r="D146" s="214">
        <v>0</v>
      </c>
      <c r="E146" s="231" t="s">
        <v>217</v>
      </c>
      <c r="F146" s="229" t="s">
        <v>818</v>
      </c>
      <c r="G146" s="162">
        <f t="shared" si="2"/>
        <v>3125.9000000000015</v>
      </c>
      <c r="H146" s="162">
        <f>H155+H198+H260</f>
        <v>11800</v>
      </c>
      <c r="I146" s="162">
        <f>SUM(I155,I198,I260)</f>
        <v>-8674.099999999999</v>
      </c>
      <c r="J146" s="247"/>
      <c r="K146" s="286"/>
    </row>
    <row r="147" spans="1:10" ht="36" hidden="1">
      <c r="A147" s="217">
        <v>2410</v>
      </c>
      <c r="B147" s="213" t="s">
        <v>584</v>
      </c>
      <c r="C147" s="214">
        <v>1</v>
      </c>
      <c r="D147" s="214">
        <v>0</v>
      </c>
      <c r="E147" s="218" t="s">
        <v>189</v>
      </c>
      <c r="F147" s="219" t="s">
        <v>820</v>
      </c>
      <c r="G147" s="162">
        <f t="shared" si="2"/>
        <v>0</v>
      </c>
      <c r="H147" s="158">
        <f>SUM(H148,H152)</f>
        <v>0</v>
      </c>
      <c r="I147" s="158">
        <f>SUM(I148)</f>
        <v>0</v>
      </c>
      <c r="J147" s="196"/>
    </row>
    <row r="148" spans="1:10" ht="24" hidden="1">
      <c r="A148" s="217">
        <v>2411</v>
      </c>
      <c r="B148" s="220" t="s">
        <v>584</v>
      </c>
      <c r="C148" s="221">
        <v>1</v>
      </c>
      <c r="D148" s="221">
        <v>1</v>
      </c>
      <c r="E148" s="222" t="s">
        <v>821</v>
      </c>
      <c r="F148" s="223" t="s">
        <v>822</v>
      </c>
      <c r="G148" s="162">
        <f t="shared" si="2"/>
        <v>0</v>
      </c>
      <c r="H148" s="158">
        <f>SUM(H150:H151)</f>
        <v>0</v>
      </c>
      <c r="I148" s="158">
        <f>SUM(I150:I151)</f>
        <v>0</v>
      </c>
      <c r="J148" s="196"/>
    </row>
    <row r="149" spans="1:10" ht="36" hidden="1">
      <c r="A149" s="217"/>
      <c r="B149" s="220"/>
      <c r="C149" s="221"/>
      <c r="D149" s="221"/>
      <c r="E149" s="222" t="s">
        <v>517</v>
      </c>
      <c r="F149" s="223"/>
      <c r="G149" s="162">
        <f t="shared" si="2"/>
        <v>0</v>
      </c>
      <c r="H149" s="158"/>
      <c r="I149" s="158"/>
      <c r="J149" s="196"/>
    </row>
    <row r="150" spans="1:10" ht="15" hidden="1">
      <c r="A150" s="217"/>
      <c r="B150" s="220"/>
      <c r="C150" s="221"/>
      <c r="D150" s="221"/>
      <c r="E150" s="222" t="s">
        <v>518</v>
      </c>
      <c r="F150" s="223"/>
      <c r="G150" s="162">
        <f t="shared" si="2"/>
        <v>0</v>
      </c>
      <c r="H150" s="158"/>
      <c r="I150" s="158"/>
      <c r="J150" s="196"/>
    </row>
    <row r="151" spans="1:10" ht="15" hidden="1">
      <c r="A151" s="217"/>
      <c r="B151" s="220"/>
      <c r="C151" s="221"/>
      <c r="D151" s="221"/>
      <c r="E151" s="222" t="s">
        <v>518</v>
      </c>
      <c r="F151" s="223"/>
      <c r="G151" s="162">
        <f t="shared" si="2"/>
        <v>0</v>
      </c>
      <c r="H151" s="158"/>
      <c r="I151" s="158"/>
      <c r="J151" s="196"/>
    </row>
    <row r="152" spans="1:10" ht="24" hidden="1">
      <c r="A152" s="217">
        <v>2412</v>
      </c>
      <c r="B152" s="220" t="s">
        <v>584</v>
      </c>
      <c r="C152" s="221">
        <v>1</v>
      </c>
      <c r="D152" s="221">
        <v>2</v>
      </c>
      <c r="E152" s="222" t="s">
        <v>823</v>
      </c>
      <c r="F152" s="228" t="s">
        <v>824</v>
      </c>
      <c r="G152" s="162">
        <f t="shared" si="2"/>
        <v>0</v>
      </c>
      <c r="H152" s="158">
        <f>SUM(H154:H154)</f>
        <v>0</v>
      </c>
      <c r="I152" s="158">
        <f>SUM(I154:I154)</f>
        <v>0</v>
      </c>
      <c r="J152" s="196"/>
    </row>
    <row r="153" spans="1:10" ht="36" hidden="1">
      <c r="A153" s="217"/>
      <c r="B153" s="220"/>
      <c r="C153" s="221"/>
      <c r="D153" s="221"/>
      <c r="E153" s="222" t="s">
        <v>517</v>
      </c>
      <c r="F153" s="223"/>
      <c r="G153" s="162">
        <f t="shared" si="2"/>
        <v>0</v>
      </c>
      <c r="H153" s="158"/>
      <c r="I153" s="158"/>
      <c r="J153" s="196"/>
    </row>
    <row r="154" spans="1:10" ht="15" hidden="1">
      <c r="A154" s="217"/>
      <c r="B154" s="220"/>
      <c r="C154" s="221"/>
      <c r="D154" s="221"/>
      <c r="E154" s="222" t="s">
        <v>518</v>
      </c>
      <c r="F154" s="223"/>
      <c r="G154" s="162">
        <f t="shared" si="2"/>
        <v>0</v>
      </c>
      <c r="H154" s="158"/>
      <c r="I154" s="158"/>
      <c r="J154" s="196"/>
    </row>
    <row r="155" spans="1:10" ht="25.5" customHeight="1">
      <c r="A155" s="217">
        <v>2420</v>
      </c>
      <c r="B155" s="213" t="s">
        <v>584</v>
      </c>
      <c r="C155" s="214">
        <v>2</v>
      </c>
      <c r="D155" s="214">
        <v>0</v>
      </c>
      <c r="E155" s="218" t="s">
        <v>190</v>
      </c>
      <c r="F155" s="219" t="s">
        <v>825</v>
      </c>
      <c r="G155" s="162">
        <f t="shared" si="2"/>
        <v>0</v>
      </c>
      <c r="H155" s="158">
        <f>SUM(H156,H160,H164,H168)</f>
        <v>0</v>
      </c>
      <c r="I155" s="158">
        <f>SUM(I156)</f>
        <v>0</v>
      </c>
      <c r="J155" s="196"/>
    </row>
    <row r="156" spans="1:10" ht="15">
      <c r="A156" s="217">
        <v>2421</v>
      </c>
      <c r="B156" s="220" t="s">
        <v>584</v>
      </c>
      <c r="C156" s="221">
        <v>2</v>
      </c>
      <c r="D156" s="221">
        <v>1</v>
      </c>
      <c r="E156" s="222" t="s">
        <v>826</v>
      </c>
      <c r="F156" s="228" t="s">
        <v>827</v>
      </c>
      <c r="G156" s="162">
        <f t="shared" si="2"/>
        <v>0</v>
      </c>
      <c r="H156" s="158">
        <f>SUM(H158:H159)</f>
        <v>0</v>
      </c>
      <c r="I156" s="158">
        <v>0</v>
      </c>
      <c r="J156" s="196"/>
    </row>
    <row r="157" spans="1:10" ht="36">
      <c r="A157" s="217"/>
      <c r="B157" s="220"/>
      <c r="C157" s="221"/>
      <c r="D157" s="221"/>
      <c r="E157" s="222" t="s">
        <v>517</v>
      </c>
      <c r="F157" s="223"/>
      <c r="G157" s="162"/>
      <c r="H157" s="158"/>
      <c r="I157" s="158"/>
      <c r="J157" s="196"/>
    </row>
    <row r="158" spans="1:10" ht="21.75" customHeight="1">
      <c r="A158" s="217"/>
      <c r="B158" s="220"/>
      <c r="C158" s="221"/>
      <c r="D158" s="221">
        <v>8131</v>
      </c>
      <c r="E158" s="326" t="s">
        <v>556</v>
      </c>
      <c r="F158" s="223"/>
      <c r="G158" s="162">
        <f t="shared" si="2"/>
        <v>0</v>
      </c>
      <c r="H158" s="158"/>
      <c r="I158" s="158">
        <v>0</v>
      </c>
      <c r="J158" s="196"/>
    </row>
    <row r="159" spans="1:10" ht="15" hidden="1">
      <c r="A159" s="217"/>
      <c r="B159" s="220"/>
      <c r="C159" s="221"/>
      <c r="D159" s="221">
        <v>8411</v>
      </c>
      <c r="E159" s="222" t="s">
        <v>407</v>
      </c>
      <c r="F159" s="223"/>
      <c r="G159" s="162">
        <f t="shared" si="2"/>
        <v>-210000</v>
      </c>
      <c r="H159" s="158"/>
      <c r="I159" s="158">
        <v>-210000</v>
      </c>
      <c r="J159" s="196"/>
    </row>
    <row r="160" spans="1:10" ht="15" hidden="1">
      <c r="A160" s="217">
        <v>2422</v>
      </c>
      <c r="B160" s="220" t="s">
        <v>584</v>
      </c>
      <c r="C160" s="221">
        <v>2</v>
      </c>
      <c r="D160" s="221">
        <v>8411</v>
      </c>
      <c r="E160" s="222" t="s">
        <v>407</v>
      </c>
      <c r="F160" s="228" t="s">
        <v>829</v>
      </c>
      <c r="G160" s="162">
        <f t="shared" si="2"/>
        <v>-210000</v>
      </c>
      <c r="H160" s="158">
        <f>SUM(H162:H163)</f>
        <v>0</v>
      </c>
      <c r="I160" s="158">
        <v>-210000</v>
      </c>
      <c r="J160" s="196"/>
    </row>
    <row r="161" spans="1:10" ht="15" hidden="1">
      <c r="A161" s="217"/>
      <c r="B161" s="220"/>
      <c r="C161" s="221"/>
      <c r="D161" s="221">
        <v>8411</v>
      </c>
      <c r="E161" s="222" t="s">
        <v>407</v>
      </c>
      <c r="F161" s="223"/>
      <c r="G161" s="162">
        <f t="shared" si="2"/>
        <v>-210000</v>
      </c>
      <c r="H161" s="158"/>
      <c r="I161" s="158">
        <v>-210000</v>
      </c>
      <c r="J161" s="196"/>
    </row>
    <row r="162" spans="1:10" ht="15" hidden="1">
      <c r="A162" s="217"/>
      <c r="B162" s="220"/>
      <c r="C162" s="221"/>
      <c r="D162" s="221">
        <v>8411</v>
      </c>
      <c r="E162" s="222" t="s">
        <v>407</v>
      </c>
      <c r="F162" s="223"/>
      <c r="G162" s="162">
        <f t="shared" si="2"/>
        <v>-210000</v>
      </c>
      <c r="H162" s="158"/>
      <c r="I162" s="158">
        <v>-210000</v>
      </c>
      <c r="J162" s="196"/>
    </row>
    <row r="163" spans="1:10" ht="15" hidden="1">
      <c r="A163" s="217"/>
      <c r="B163" s="220"/>
      <c r="C163" s="221"/>
      <c r="D163" s="221">
        <v>8411</v>
      </c>
      <c r="E163" s="222" t="s">
        <v>407</v>
      </c>
      <c r="F163" s="223"/>
      <c r="G163" s="162">
        <f t="shared" si="2"/>
        <v>-210000</v>
      </c>
      <c r="H163" s="158"/>
      <c r="I163" s="158">
        <v>-210000</v>
      </c>
      <c r="J163" s="196"/>
    </row>
    <row r="164" spans="1:10" ht="15" hidden="1">
      <c r="A164" s="217">
        <v>2423</v>
      </c>
      <c r="B164" s="220" t="s">
        <v>584</v>
      </c>
      <c r="C164" s="221">
        <v>2</v>
      </c>
      <c r="D164" s="221">
        <v>8411</v>
      </c>
      <c r="E164" s="222" t="s">
        <v>407</v>
      </c>
      <c r="F164" s="228" t="s">
        <v>831</v>
      </c>
      <c r="G164" s="162">
        <f t="shared" si="2"/>
        <v>-210000</v>
      </c>
      <c r="H164" s="158">
        <f>SUM(H166:H167)</f>
        <v>0</v>
      </c>
      <c r="I164" s="158">
        <v>-210000</v>
      </c>
      <c r="J164" s="196"/>
    </row>
    <row r="165" spans="1:10" ht="15" hidden="1">
      <c r="A165" s="217"/>
      <c r="B165" s="220"/>
      <c r="C165" s="221"/>
      <c r="D165" s="221">
        <v>8411</v>
      </c>
      <c r="E165" s="222" t="s">
        <v>407</v>
      </c>
      <c r="F165" s="223"/>
      <c r="G165" s="162">
        <f t="shared" si="2"/>
        <v>-210000</v>
      </c>
      <c r="H165" s="158"/>
      <c r="I165" s="158">
        <v>-210000</v>
      </c>
      <c r="J165" s="196"/>
    </row>
    <row r="166" spans="1:10" ht="15" hidden="1">
      <c r="A166" s="217"/>
      <c r="B166" s="220"/>
      <c r="C166" s="221"/>
      <c r="D166" s="221">
        <v>8411</v>
      </c>
      <c r="E166" s="222" t="s">
        <v>407</v>
      </c>
      <c r="F166" s="223"/>
      <c r="G166" s="162">
        <f t="shared" si="2"/>
        <v>-210000</v>
      </c>
      <c r="H166" s="158"/>
      <c r="I166" s="158">
        <v>-210000</v>
      </c>
      <c r="J166" s="196"/>
    </row>
    <row r="167" spans="1:10" ht="15" hidden="1">
      <c r="A167" s="217"/>
      <c r="B167" s="220"/>
      <c r="C167" s="221"/>
      <c r="D167" s="221">
        <v>8411</v>
      </c>
      <c r="E167" s="222" t="s">
        <v>407</v>
      </c>
      <c r="F167" s="223"/>
      <c r="G167" s="162">
        <f t="shared" si="2"/>
        <v>-210000</v>
      </c>
      <c r="H167" s="158"/>
      <c r="I167" s="158">
        <v>-210000</v>
      </c>
      <c r="J167" s="196"/>
    </row>
    <row r="168" spans="1:10" ht="15" hidden="1">
      <c r="A168" s="217">
        <v>2424</v>
      </c>
      <c r="B168" s="220" t="s">
        <v>584</v>
      </c>
      <c r="C168" s="221">
        <v>2</v>
      </c>
      <c r="D168" s="221">
        <v>8411</v>
      </c>
      <c r="E168" s="222" t="s">
        <v>407</v>
      </c>
      <c r="F168" s="228"/>
      <c r="G168" s="162">
        <f t="shared" si="2"/>
        <v>-210000</v>
      </c>
      <c r="H168" s="158">
        <f>SUM(H170:H171)</f>
        <v>0</v>
      </c>
      <c r="I168" s="158">
        <v>-210000</v>
      </c>
      <c r="J168" s="196"/>
    </row>
    <row r="169" spans="1:10" ht="15" hidden="1">
      <c r="A169" s="217"/>
      <c r="B169" s="220"/>
      <c r="C169" s="221"/>
      <c r="D169" s="221">
        <v>8411</v>
      </c>
      <c r="E169" s="222" t="s">
        <v>407</v>
      </c>
      <c r="F169" s="223"/>
      <c r="G169" s="162">
        <f t="shared" si="2"/>
        <v>-210000</v>
      </c>
      <c r="H169" s="158"/>
      <c r="I169" s="158">
        <v>-210000</v>
      </c>
      <c r="J169" s="196"/>
    </row>
    <row r="170" spans="1:10" ht="15" hidden="1">
      <c r="A170" s="217"/>
      <c r="B170" s="220"/>
      <c r="C170" s="221"/>
      <c r="D170" s="221">
        <v>8411</v>
      </c>
      <c r="E170" s="222" t="s">
        <v>407</v>
      </c>
      <c r="F170" s="223"/>
      <c r="G170" s="162">
        <f t="shared" si="2"/>
        <v>-210000</v>
      </c>
      <c r="H170" s="158"/>
      <c r="I170" s="158">
        <v>-210000</v>
      </c>
      <c r="J170" s="196"/>
    </row>
    <row r="171" spans="1:10" ht="15" hidden="1">
      <c r="A171" s="217"/>
      <c r="B171" s="220"/>
      <c r="C171" s="221"/>
      <c r="D171" s="221">
        <v>8411</v>
      </c>
      <c r="E171" s="222" t="s">
        <v>407</v>
      </c>
      <c r="F171" s="223"/>
      <c r="G171" s="162">
        <f t="shared" si="2"/>
        <v>-210000</v>
      </c>
      <c r="H171" s="158"/>
      <c r="I171" s="158">
        <v>-210000</v>
      </c>
      <c r="J171" s="196"/>
    </row>
    <row r="172" spans="1:10" ht="15" hidden="1">
      <c r="A172" s="217">
        <v>2430</v>
      </c>
      <c r="B172" s="213" t="s">
        <v>584</v>
      </c>
      <c r="C172" s="214">
        <v>3</v>
      </c>
      <c r="D172" s="221">
        <v>8411</v>
      </c>
      <c r="E172" s="222" t="s">
        <v>407</v>
      </c>
      <c r="F172" s="219" t="s">
        <v>832</v>
      </c>
      <c r="G172" s="162">
        <f t="shared" si="2"/>
        <v>-210000</v>
      </c>
      <c r="H172" s="158">
        <f>SUM(H173,H177,H181)</f>
        <v>0</v>
      </c>
      <c r="I172" s="158">
        <v>-210000</v>
      </c>
      <c r="J172" s="196"/>
    </row>
    <row r="173" spans="1:10" ht="15" hidden="1">
      <c r="A173" s="217">
        <v>2431</v>
      </c>
      <c r="B173" s="220" t="s">
        <v>584</v>
      </c>
      <c r="C173" s="221">
        <v>3</v>
      </c>
      <c r="D173" s="221">
        <v>8411</v>
      </c>
      <c r="E173" s="222" t="s">
        <v>407</v>
      </c>
      <c r="F173" s="228" t="s">
        <v>834</v>
      </c>
      <c r="G173" s="162">
        <f t="shared" si="2"/>
        <v>-210000</v>
      </c>
      <c r="H173" s="158">
        <f>SUM(H175:H176)</f>
        <v>0</v>
      </c>
      <c r="I173" s="158">
        <v>-210000</v>
      </c>
      <c r="J173" s="196"/>
    </row>
    <row r="174" spans="1:10" ht="15" hidden="1">
      <c r="A174" s="217"/>
      <c r="B174" s="220"/>
      <c r="C174" s="221"/>
      <c r="D174" s="221">
        <v>8411</v>
      </c>
      <c r="E174" s="222" t="s">
        <v>407</v>
      </c>
      <c r="F174" s="223"/>
      <c r="G174" s="162">
        <f t="shared" si="2"/>
        <v>-210000</v>
      </c>
      <c r="H174" s="158"/>
      <c r="I174" s="158">
        <v>-210000</v>
      </c>
      <c r="J174" s="196"/>
    </row>
    <row r="175" spans="1:10" ht="15" hidden="1">
      <c r="A175" s="217"/>
      <c r="B175" s="220"/>
      <c r="C175" s="221"/>
      <c r="D175" s="221">
        <v>8411</v>
      </c>
      <c r="E175" s="222" t="s">
        <v>407</v>
      </c>
      <c r="F175" s="223"/>
      <c r="G175" s="162">
        <f t="shared" si="2"/>
        <v>-210000</v>
      </c>
      <c r="H175" s="158"/>
      <c r="I175" s="158">
        <v>-210000</v>
      </c>
      <c r="J175" s="196"/>
    </row>
    <row r="176" spans="1:10" ht="15" hidden="1">
      <c r="A176" s="217"/>
      <c r="B176" s="220"/>
      <c r="C176" s="221"/>
      <c r="D176" s="221">
        <v>8411</v>
      </c>
      <c r="E176" s="222" t="s">
        <v>407</v>
      </c>
      <c r="F176" s="223"/>
      <c r="G176" s="162">
        <f t="shared" si="2"/>
        <v>-210000</v>
      </c>
      <c r="H176" s="158"/>
      <c r="I176" s="158">
        <v>-210000</v>
      </c>
      <c r="J176" s="196"/>
    </row>
    <row r="177" spans="1:10" ht="15" hidden="1">
      <c r="A177" s="217">
        <v>2432</v>
      </c>
      <c r="B177" s="220" t="s">
        <v>584</v>
      </c>
      <c r="C177" s="221">
        <v>3</v>
      </c>
      <c r="D177" s="221">
        <v>8411</v>
      </c>
      <c r="E177" s="222" t="s">
        <v>407</v>
      </c>
      <c r="F177" s="228" t="s">
        <v>836</v>
      </c>
      <c r="G177" s="162">
        <f t="shared" si="2"/>
        <v>-210000</v>
      </c>
      <c r="H177" s="158">
        <f>SUM(H179:H180)</f>
        <v>0</v>
      </c>
      <c r="I177" s="158">
        <v>-210000</v>
      </c>
      <c r="J177" s="196"/>
    </row>
    <row r="178" spans="1:10" ht="15" hidden="1">
      <c r="A178" s="217"/>
      <c r="B178" s="220"/>
      <c r="C178" s="221"/>
      <c r="D178" s="221">
        <v>8411</v>
      </c>
      <c r="E178" s="222" t="s">
        <v>407</v>
      </c>
      <c r="F178" s="223"/>
      <c r="G178" s="162">
        <f t="shared" si="2"/>
        <v>-210000</v>
      </c>
      <c r="H178" s="158"/>
      <c r="I178" s="158">
        <v>-210000</v>
      </c>
      <c r="J178" s="196"/>
    </row>
    <row r="179" spans="1:10" ht="15" hidden="1">
      <c r="A179" s="217"/>
      <c r="B179" s="220"/>
      <c r="C179" s="221"/>
      <c r="D179" s="221">
        <v>8411</v>
      </c>
      <c r="E179" s="222" t="s">
        <v>407</v>
      </c>
      <c r="F179" s="223"/>
      <c r="G179" s="162">
        <f t="shared" si="2"/>
        <v>-210000</v>
      </c>
      <c r="H179" s="158"/>
      <c r="I179" s="158">
        <v>-210000</v>
      </c>
      <c r="J179" s="196"/>
    </row>
    <row r="180" spans="1:10" ht="15" hidden="1">
      <c r="A180" s="217"/>
      <c r="B180" s="220"/>
      <c r="C180" s="221"/>
      <c r="D180" s="221">
        <v>8411</v>
      </c>
      <c r="E180" s="222" t="s">
        <v>407</v>
      </c>
      <c r="F180" s="223"/>
      <c r="G180" s="162">
        <f t="shared" si="2"/>
        <v>-210000</v>
      </c>
      <c r="H180" s="158"/>
      <c r="I180" s="158">
        <v>-210000</v>
      </c>
      <c r="J180" s="196"/>
    </row>
    <row r="181" spans="1:10" ht="15" hidden="1">
      <c r="A181" s="217">
        <v>2433</v>
      </c>
      <c r="B181" s="220" t="s">
        <v>584</v>
      </c>
      <c r="C181" s="221">
        <v>3</v>
      </c>
      <c r="D181" s="221">
        <v>8411</v>
      </c>
      <c r="E181" s="222" t="s">
        <v>407</v>
      </c>
      <c r="F181" s="228" t="s">
        <v>838</v>
      </c>
      <c r="G181" s="162">
        <f t="shared" si="2"/>
        <v>-210000</v>
      </c>
      <c r="H181" s="158">
        <f>SUM(H183:H184)</f>
        <v>0</v>
      </c>
      <c r="I181" s="158">
        <v>-210000</v>
      </c>
      <c r="J181" s="196"/>
    </row>
    <row r="182" spans="1:10" ht="15" hidden="1">
      <c r="A182" s="217"/>
      <c r="B182" s="220"/>
      <c r="C182" s="221"/>
      <c r="D182" s="221">
        <v>8411</v>
      </c>
      <c r="E182" s="222" t="s">
        <v>407</v>
      </c>
      <c r="F182" s="223"/>
      <c r="G182" s="162">
        <f t="shared" si="2"/>
        <v>-210000</v>
      </c>
      <c r="H182" s="158"/>
      <c r="I182" s="158">
        <v>-210000</v>
      </c>
      <c r="J182" s="196"/>
    </row>
    <row r="183" spans="1:10" ht="15" hidden="1">
      <c r="A183" s="217"/>
      <c r="B183" s="220"/>
      <c r="C183" s="221"/>
      <c r="D183" s="221">
        <v>8411</v>
      </c>
      <c r="E183" s="222" t="s">
        <v>407</v>
      </c>
      <c r="F183" s="223"/>
      <c r="G183" s="162">
        <f t="shared" si="2"/>
        <v>-210000</v>
      </c>
      <c r="H183" s="158"/>
      <c r="I183" s="158">
        <v>-210000</v>
      </c>
      <c r="J183" s="196"/>
    </row>
    <row r="184" spans="1:10" ht="15" hidden="1">
      <c r="A184" s="217"/>
      <c r="B184" s="220"/>
      <c r="C184" s="221"/>
      <c r="D184" s="221">
        <v>8411</v>
      </c>
      <c r="E184" s="222" t="s">
        <v>407</v>
      </c>
      <c r="F184" s="223"/>
      <c r="G184" s="162">
        <f t="shared" si="2"/>
        <v>-210000</v>
      </c>
      <c r="H184" s="158"/>
      <c r="I184" s="158">
        <v>-210000</v>
      </c>
      <c r="J184" s="196"/>
    </row>
    <row r="185" spans="1:10" ht="15" customHeight="1" hidden="1">
      <c r="A185" s="217">
        <v>2440</v>
      </c>
      <c r="B185" s="213" t="s">
        <v>584</v>
      </c>
      <c r="C185" s="214">
        <v>4</v>
      </c>
      <c r="D185" s="221">
        <v>8411</v>
      </c>
      <c r="E185" s="222" t="s">
        <v>407</v>
      </c>
      <c r="F185" s="219" t="s">
        <v>845</v>
      </c>
      <c r="G185" s="162">
        <f t="shared" si="2"/>
        <v>-210000</v>
      </c>
      <c r="H185" s="158">
        <f>SUM(H186,H190,H194)</f>
        <v>0</v>
      </c>
      <c r="I185" s="158">
        <v>-210000</v>
      </c>
      <c r="J185" s="196"/>
    </row>
    <row r="186" spans="1:10" ht="28.5" hidden="1">
      <c r="A186" s="217">
        <v>2441</v>
      </c>
      <c r="B186" s="220" t="s">
        <v>584</v>
      </c>
      <c r="C186" s="221">
        <v>4</v>
      </c>
      <c r="D186" s="221">
        <v>8411</v>
      </c>
      <c r="E186" s="222" t="s">
        <v>407</v>
      </c>
      <c r="F186" s="228" t="s">
        <v>847</v>
      </c>
      <c r="G186" s="162">
        <f t="shared" si="2"/>
        <v>-210000</v>
      </c>
      <c r="H186" s="158">
        <f>SUM(H188:H189)</f>
        <v>0</v>
      </c>
      <c r="I186" s="158">
        <v>-210000</v>
      </c>
      <c r="J186" s="196"/>
    </row>
    <row r="187" spans="1:10" ht="15" hidden="1">
      <c r="A187" s="217"/>
      <c r="B187" s="220"/>
      <c r="C187" s="221"/>
      <c r="D187" s="221">
        <v>8411</v>
      </c>
      <c r="E187" s="222" t="s">
        <v>407</v>
      </c>
      <c r="F187" s="223"/>
      <c r="G187" s="162">
        <f t="shared" si="2"/>
        <v>-210000</v>
      </c>
      <c r="H187" s="158"/>
      <c r="I187" s="158">
        <v>-210000</v>
      </c>
      <c r="J187" s="196"/>
    </row>
    <row r="188" spans="1:10" ht="15" hidden="1">
      <c r="A188" s="217"/>
      <c r="B188" s="220"/>
      <c r="C188" s="221"/>
      <c r="D188" s="221">
        <v>8411</v>
      </c>
      <c r="E188" s="222" t="s">
        <v>407</v>
      </c>
      <c r="F188" s="223"/>
      <c r="G188" s="162">
        <f t="shared" si="2"/>
        <v>-210000</v>
      </c>
      <c r="H188" s="158"/>
      <c r="I188" s="158">
        <v>-210000</v>
      </c>
      <c r="J188" s="196"/>
    </row>
    <row r="189" spans="1:10" ht="15" hidden="1">
      <c r="A189" s="217"/>
      <c r="B189" s="220"/>
      <c r="C189" s="221"/>
      <c r="D189" s="221">
        <v>8411</v>
      </c>
      <c r="E189" s="222" t="s">
        <v>407</v>
      </c>
      <c r="F189" s="223"/>
      <c r="G189" s="162">
        <f t="shared" si="2"/>
        <v>-210000</v>
      </c>
      <c r="H189" s="158"/>
      <c r="I189" s="158">
        <v>-210000</v>
      </c>
      <c r="J189" s="196"/>
    </row>
    <row r="190" spans="1:10" ht="15" hidden="1">
      <c r="A190" s="217">
        <v>2442</v>
      </c>
      <c r="B190" s="220" t="s">
        <v>584</v>
      </c>
      <c r="C190" s="221">
        <v>4</v>
      </c>
      <c r="D190" s="221">
        <v>8411</v>
      </c>
      <c r="E190" s="222" t="s">
        <v>407</v>
      </c>
      <c r="F190" s="228" t="s">
        <v>849</v>
      </c>
      <c r="G190" s="162">
        <f t="shared" si="2"/>
        <v>-210000</v>
      </c>
      <c r="H190" s="158">
        <f>SUM(H192:H193)</f>
        <v>0</v>
      </c>
      <c r="I190" s="158">
        <v>-210000</v>
      </c>
      <c r="J190" s="196"/>
    </row>
    <row r="191" spans="1:10" ht="15" hidden="1">
      <c r="A191" s="217"/>
      <c r="B191" s="220"/>
      <c r="C191" s="221"/>
      <c r="D191" s="221">
        <v>8411</v>
      </c>
      <c r="E191" s="222" t="s">
        <v>407</v>
      </c>
      <c r="F191" s="223"/>
      <c r="G191" s="162">
        <f t="shared" si="2"/>
        <v>-210000</v>
      </c>
      <c r="H191" s="158"/>
      <c r="I191" s="158">
        <v>-210000</v>
      </c>
      <c r="J191" s="196"/>
    </row>
    <row r="192" spans="1:10" ht="15" hidden="1">
      <c r="A192" s="217"/>
      <c r="B192" s="220"/>
      <c r="C192" s="221"/>
      <c r="D192" s="221">
        <v>8411</v>
      </c>
      <c r="E192" s="222" t="s">
        <v>407</v>
      </c>
      <c r="F192" s="223"/>
      <c r="G192" s="162">
        <f t="shared" si="2"/>
        <v>-210000</v>
      </c>
      <c r="H192" s="158"/>
      <c r="I192" s="158">
        <v>-210000</v>
      </c>
      <c r="J192" s="196"/>
    </row>
    <row r="193" spans="1:10" ht="15" hidden="1">
      <c r="A193" s="217"/>
      <c r="B193" s="220"/>
      <c r="C193" s="221"/>
      <c r="D193" s="221">
        <v>8411</v>
      </c>
      <c r="E193" s="222" t="s">
        <v>407</v>
      </c>
      <c r="F193" s="223"/>
      <c r="G193" s="162">
        <f aca="true" t="shared" si="3" ref="G193:G258">SUM(H193:I193)</f>
        <v>-210000</v>
      </c>
      <c r="H193" s="158"/>
      <c r="I193" s="158">
        <v>-210000</v>
      </c>
      <c r="J193" s="196"/>
    </row>
    <row r="194" spans="1:10" ht="15" hidden="1">
      <c r="A194" s="217">
        <v>2443</v>
      </c>
      <c r="B194" s="220" t="s">
        <v>584</v>
      </c>
      <c r="C194" s="221">
        <v>4</v>
      </c>
      <c r="D194" s="221">
        <v>8411</v>
      </c>
      <c r="E194" s="222" t="s">
        <v>407</v>
      </c>
      <c r="F194" s="228" t="s">
        <v>851</v>
      </c>
      <c r="G194" s="162">
        <f t="shared" si="3"/>
        <v>-210000</v>
      </c>
      <c r="H194" s="158">
        <f>SUM(H196:H197)</f>
        <v>0</v>
      </c>
      <c r="I194" s="158">
        <v>-210000</v>
      </c>
      <c r="J194" s="196"/>
    </row>
    <row r="195" spans="1:10" ht="15" hidden="1">
      <c r="A195" s="217"/>
      <c r="B195" s="220"/>
      <c r="C195" s="221"/>
      <c r="D195" s="221">
        <v>8411</v>
      </c>
      <c r="E195" s="222" t="s">
        <v>407</v>
      </c>
      <c r="F195" s="223"/>
      <c r="G195" s="162">
        <f t="shared" si="3"/>
        <v>-210000</v>
      </c>
      <c r="H195" s="158"/>
      <c r="I195" s="158">
        <v>-210000</v>
      </c>
      <c r="J195" s="196"/>
    </row>
    <row r="196" spans="1:10" ht="15" hidden="1">
      <c r="A196" s="217"/>
      <c r="B196" s="220"/>
      <c r="C196" s="221"/>
      <c r="D196" s="221">
        <v>8411</v>
      </c>
      <c r="E196" s="222" t="s">
        <v>407</v>
      </c>
      <c r="F196" s="223"/>
      <c r="G196" s="162">
        <f t="shared" si="3"/>
        <v>-210000</v>
      </c>
      <c r="H196" s="158"/>
      <c r="I196" s="158">
        <v>-210000</v>
      </c>
      <c r="J196" s="196"/>
    </row>
    <row r="197" spans="1:10" ht="15" customHeight="1">
      <c r="A197" s="217"/>
      <c r="B197" s="220"/>
      <c r="C197" s="221"/>
      <c r="D197" s="221">
        <v>8411</v>
      </c>
      <c r="E197" s="222" t="s">
        <v>407</v>
      </c>
      <c r="F197" s="223"/>
      <c r="G197" s="162">
        <f t="shared" si="3"/>
        <v>0</v>
      </c>
      <c r="H197" s="158"/>
      <c r="I197" s="158">
        <v>0</v>
      </c>
      <c r="J197" s="196"/>
    </row>
    <row r="198" spans="1:10" ht="15">
      <c r="A198" s="217">
        <v>2450</v>
      </c>
      <c r="B198" s="213" t="s">
        <v>584</v>
      </c>
      <c r="C198" s="214">
        <v>5</v>
      </c>
      <c r="D198" s="214">
        <v>0</v>
      </c>
      <c r="E198" s="218" t="s">
        <v>193</v>
      </c>
      <c r="F198" s="230" t="s">
        <v>852</v>
      </c>
      <c r="G198" s="162">
        <f t="shared" si="3"/>
        <v>73125.9</v>
      </c>
      <c r="H198" s="158">
        <f>SUM(H199,H207,H210,H213,H217)</f>
        <v>11800</v>
      </c>
      <c r="I198" s="158">
        <f>SUM(I199,I207,I210,I213,I217)</f>
        <v>61325.9</v>
      </c>
      <c r="J198" s="196"/>
    </row>
    <row r="199" spans="1:10" ht="15">
      <c r="A199" s="217">
        <v>2451</v>
      </c>
      <c r="B199" s="220" t="s">
        <v>584</v>
      </c>
      <c r="C199" s="221">
        <v>5</v>
      </c>
      <c r="D199" s="221">
        <v>1</v>
      </c>
      <c r="E199" s="222" t="s">
        <v>853</v>
      </c>
      <c r="F199" s="228" t="s">
        <v>854</v>
      </c>
      <c r="G199" s="162">
        <f t="shared" si="3"/>
        <v>73125.9</v>
      </c>
      <c r="H199" s="158">
        <f>SUM(H201:H206)</f>
        <v>11800</v>
      </c>
      <c r="I199" s="158">
        <f>SUM(I202:I206)</f>
        <v>61325.9</v>
      </c>
      <c r="J199" s="196"/>
    </row>
    <row r="200" spans="1:10" ht="36">
      <c r="A200" s="217"/>
      <c r="B200" s="220"/>
      <c r="C200" s="221"/>
      <c r="D200" s="221"/>
      <c r="E200" s="222" t="s">
        <v>517</v>
      </c>
      <c r="F200" s="223"/>
      <c r="G200" s="162"/>
      <c r="H200" s="158">
        <v>0</v>
      </c>
      <c r="I200" s="158"/>
      <c r="J200" s="196"/>
    </row>
    <row r="201" spans="1:10" ht="24">
      <c r="A201" s="217"/>
      <c r="B201" s="220"/>
      <c r="C201" s="221"/>
      <c r="D201" s="221">
        <v>4511</v>
      </c>
      <c r="E201" s="177" t="s">
        <v>418</v>
      </c>
      <c r="F201" s="223"/>
      <c r="G201" s="162">
        <f>SUM(H201:I201)</f>
        <v>11800</v>
      </c>
      <c r="H201" s="162">
        <v>11800</v>
      </c>
      <c r="I201" s="158"/>
      <c r="J201" s="196"/>
    </row>
    <row r="202" spans="1:10" ht="15">
      <c r="A202" s="217"/>
      <c r="B202" s="220"/>
      <c r="C202" s="221"/>
      <c r="D202" s="171">
        <v>5112</v>
      </c>
      <c r="E202" s="177" t="s">
        <v>506</v>
      </c>
      <c r="F202" s="223"/>
      <c r="G202" s="162">
        <f t="shared" si="3"/>
        <v>22325.9</v>
      </c>
      <c r="H202" s="158"/>
      <c r="I202" s="158">
        <v>22325.9</v>
      </c>
      <c r="J202" s="196"/>
    </row>
    <row r="203" spans="1:10" ht="24">
      <c r="A203" s="217"/>
      <c r="B203" s="220"/>
      <c r="C203" s="221"/>
      <c r="D203" s="171">
        <v>5113</v>
      </c>
      <c r="E203" s="177" t="s">
        <v>507</v>
      </c>
      <c r="F203" s="223"/>
      <c r="G203" s="162">
        <f t="shared" si="3"/>
        <v>30000</v>
      </c>
      <c r="H203" s="158"/>
      <c r="I203" s="162">
        <v>30000</v>
      </c>
      <c r="J203" s="196"/>
    </row>
    <row r="204" spans="1:11" ht="15">
      <c r="A204" s="217"/>
      <c r="B204" s="220"/>
      <c r="C204" s="221"/>
      <c r="D204" s="221">
        <v>5121</v>
      </c>
      <c r="E204" s="177" t="s">
        <v>502</v>
      </c>
      <c r="F204" s="223"/>
      <c r="G204" s="162">
        <f t="shared" si="3"/>
        <v>8000</v>
      </c>
      <c r="H204" s="158"/>
      <c r="I204" s="162">
        <v>8000</v>
      </c>
      <c r="J204" s="196"/>
      <c r="K204" s="277"/>
    </row>
    <row r="205" spans="1:10" ht="15">
      <c r="A205" s="217"/>
      <c r="B205" s="220"/>
      <c r="C205" s="221"/>
      <c r="D205" s="221">
        <v>5129</v>
      </c>
      <c r="E205" s="177" t="s">
        <v>504</v>
      </c>
      <c r="F205" s="223"/>
      <c r="G205" s="162">
        <f t="shared" si="3"/>
        <v>0</v>
      </c>
      <c r="H205" s="158"/>
      <c r="I205" s="162">
        <v>0</v>
      </c>
      <c r="J205" s="196"/>
    </row>
    <row r="206" spans="1:10" ht="15">
      <c r="A206" s="217"/>
      <c r="B206" s="220"/>
      <c r="C206" s="221"/>
      <c r="D206" s="221">
        <v>5134</v>
      </c>
      <c r="E206" s="177" t="s">
        <v>501</v>
      </c>
      <c r="F206" s="223"/>
      <c r="G206" s="162">
        <f t="shared" si="3"/>
        <v>1000</v>
      </c>
      <c r="H206" s="158"/>
      <c r="I206" s="162">
        <v>1000</v>
      </c>
      <c r="J206" s="196"/>
    </row>
    <row r="207" spans="1:10" ht="16.5" customHeight="1">
      <c r="A207" s="217">
        <v>2452</v>
      </c>
      <c r="B207" s="220" t="s">
        <v>584</v>
      </c>
      <c r="C207" s="221">
        <v>5</v>
      </c>
      <c r="D207" s="221">
        <v>2</v>
      </c>
      <c r="E207" s="222" t="s">
        <v>855</v>
      </c>
      <c r="F207" s="228" t="s">
        <v>856</v>
      </c>
      <c r="G207" s="162">
        <f t="shared" si="3"/>
        <v>0</v>
      </c>
      <c r="H207" s="158">
        <f>SUM(H209:H209)</f>
        <v>0</v>
      </c>
      <c r="I207" s="158">
        <f>SUM(I209:I209)</f>
        <v>0</v>
      </c>
      <c r="J207" s="196"/>
    </row>
    <row r="208" spans="1:10" ht="24" customHeight="1">
      <c r="A208" s="217"/>
      <c r="B208" s="220"/>
      <c r="C208" s="221"/>
      <c r="D208" s="221"/>
      <c r="E208" s="222" t="s">
        <v>517</v>
      </c>
      <c r="F208" s="223"/>
      <c r="G208" s="162"/>
      <c r="H208" s="158"/>
      <c r="I208" s="158"/>
      <c r="J208" s="196"/>
    </row>
    <row r="209" spans="1:10" ht="16.5" customHeight="1">
      <c r="A209" s="217"/>
      <c r="B209" s="220"/>
      <c r="C209" s="221"/>
      <c r="D209" s="221"/>
      <c r="E209" s="222" t="s">
        <v>518</v>
      </c>
      <c r="F209" s="223"/>
      <c r="G209" s="162">
        <f t="shared" si="3"/>
        <v>0</v>
      </c>
      <c r="H209" s="158"/>
      <c r="I209" s="158"/>
      <c r="J209" s="196"/>
    </row>
    <row r="210" spans="1:10" ht="17.25" customHeight="1">
      <c r="A210" s="217">
        <v>2453</v>
      </c>
      <c r="B210" s="220" t="s">
        <v>584</v>
      </c>
      <c r="C210" s="221">
        <v>5</v>
      </c>
      <c r="D210" s="221">
        <v>3</v>
      </c>
      <c r="E210" s="222" t="s">
        <v>857</v>
      </c>
      <c r="F210" s="228" t="s">
        <v>858</v>
      </c>
      <c r="G210" s="162">
        <f t="shared" si="3"/>
        <v>0</v>
      </c>
      <c r="H210" s="158">
        <f>SUM(H212:H212)</f>
        <v>0</v>
      </c>
      <c r="I210" s="158">
        <f>SUM(I212:I212)</f>
        <v>0</v>
      </c>
      <c r="J210" s="196"/>
    </row>
    <row r="211" spans="1:10" ht="26.25" customHeight="1">
      <c r="A211" s="217"/>
      <c r="B211" s="220"/>
      <c r="C211" s="221"/>
      <c r="D211" s="221"/>
      <c r="E211" s="222" t="s">
        <v>517</v>
      </c>
      <c r="F211" s="223"/>
      <c r="G211" s="162"/>
      <c r="H211" s="158"/>
      <c r="I211" s="158"/>
      <c r="J211" s="196"/>
    </row>
    <row r="212" spans="1:10" ht="18.75" customHeight="1">
      <c r="A212" s="217"/>
      <c r="B212" s="220"/>
      <c r="C212" s="221"/>
      <c r="D212" s="221"/>
      <c r="E212" s="222" t="s">
        <v>518</v>
      </c>
      <c r="F212" s="223"/>
      <c r="G212" s="162">
        <f t="shared" si="3"/>
        <v>0</v>
      </c>
      <c r="H212" s="158"/>
      <c r="I212" s="158"/>
      <c r="J212" s="196"/>
    </row>
    <row r="213" spans="1:10" ht="15.75" customHeight="1">
      <c r="A213" s="217">
        <v>2454</v>
      </c>
      <c r="B213" s="220" t="s">
        <v>584</v>
      </c>
      <c r="C213" s="221">
        <v>5</v>
      </c>
      <c r="D213" s="221">
        <v>4</v>
      </c>
      <c r="E213" s="222" t="s">
        <v>859</v>
      </c>
      <c r="F213" s="228" t="s">
        <v>860</v>
      </c>
      <c r="G213" s="162">
        <f t="shared" si="3"/>
        <v>0</v>
      </c>
      <c r="H213" s="158">
        <f>SUM(H215:H216)</f>
        <v>0</v>
      </c>
      <c r="I213" s="158">
        <f>SUM(I215:I216)</f>
        <v>0</v>
      </c>
      <c r="J213" s="196"/>
    </row>
    <row r="214" spans="1:10" ht="25.5" customHeight="1">
      <c r="A214" s="217"/>
      <c r="B214" s="220"/>
      <c r="C214" s="221"/>
      <c r="D214" s="221"/>
      <c r="E214" s="222" t="s">
        <v>517</v>
      </c>
      <c r="F214" s="223"/>
      <c r="G214" s="162"/>
      <c r="H214" s="158"/>
      <c r="I214" s="158"/>
      <c r="J214" s="196"/>
    </row>
    <row r="215" spans="1:10" ht="12.75" customHeight="1">
      <c r="A215" s="217"/>
      <c r="B215" s="220"/>
      <c r="C215" s="221"/>
      <c r="D215" s="200"/>
      <c r="E215" s="222" t="s">
        <v>518</v>
      </c>
      <c r="F215" s="223"/>
      <c r="G215" s="162">
        <f t="shared" si="3"/>
        <v>0</v>
      </c>
      <c r="H215" s="158"/>
      <c r="I215" s="158"/>
      <c r="J215" s="196"/>
    </row>
    <row r="216" spans="1:10" ht="15.75" customHeight="1" hidden="1">
      <c r="A216" s="217"/>
      <c r="B216" s="220"/>
      <c r="C216" s="221"/>
      <c r="D216" s="200"/>
      <c r="E216" s="200"/>
      <c r="F216" s="223"/>
      <c r="G216" s="162">
        <f t="shared" si="3"/>
        <v>0</v>
      </c>
      <c r="H216" s="158"/>
      <c r="I216" s="158"/>
      <c r="J216" s="196"/>
    </row>
    <row r="217" spans="1:10" ht="15">
      <c r="A217" s="217">
        <v>2455</v>
      </c>
      <c r="B217" s="220" t="s">
        <v>584</v>
      </c>
      <c r="C217" s="221">
        <v>5</v>
      </c>
      <c r="D217" s="221">
        <v>5</v>
      </c>
      <c r="E217" s="222" t="s">
        <v>861</v>
      </c>
      <c r="F217" s="228" t="s">
        <v>862</v>
      </c>
      <c r="G217" s="162">
        <f t="shared" si="3"/>
        <v>0</v>
      </c>
      <c r="H217" s="158">
        <f>SUM(H219:H220)</f>
        <v>0</v>
      </c>
      <c r="I217" s="158">
        <f>SUM(I219:I220)</f>
        <v>0</v>
      </c>
      <c r="J217" s="196"/>
    </row>
    <row r="218" spans="1:10" ht="36">
      <c r="A218" s="217"/>
      <c r="B218" s="220"/>
      <c r="C218" s="221"/>
      <c r="D218" s="221"/>
      <c r="E218" s="222" t="s">
        <v>517</v>
      </c>
      <c r="F218" s="223"/>
      <c r="G218" s="162"/>
      <c r="H218" s="158"/>
      <c r="I218" s="158"/>
      <c r="J218" s="196"/>
    </row>
    <row r="219" spans="1:10" ht="15">
      <c r="A219" s="217"/>
      <c r="B219" s="220"/>
      <c r="C219" s="221"/>
      <c r="D219" s="171"/>
      <c r="E219" s="222" t="s">
        <v>518</v>
      </c>
      <c r="F219" s="223"/>
      <c r="G219" s="162">
        <f t="shared" si="3"/>
        <v>0</v>
      </c>
      <c r="H219" s="158"/>
      <c r="I219" s="158"/>
      <c r="J219" s="196"/>
    </row>
    <row r="220" spans="1:10" ht="15">
      <c r="A220" s="217"/>
      <c r="B220" s="220"/>
      <c r="C220" s="221"/>
      <c r="D220" s="221"/>
      <c r="E220" s="222" t="s">
        <v>518</v>
      </c>
      <c r="F220" s="223"/>
      <c r="G220" s="162">
        <f t="shared" si="3"/>
        <v>0</v>
      </c>
      <c r="H220" s="158"/>
      <c r="I220" s="158"/>
      <c r="J220" s="196"/>
    </row>
    <row r="221" spans="1:10" ht="15">
      <c r="A221" s="217">
        <v>2460</v>
      </c>
      <c r="B221" s="213" t="s">
        <v>584</v>
      </c>
      <c r="C221" s="214">
        <v>6</v>
      </c>
      <c r="D221" s="214">
        <v>0</v>
      </c>
      <c r="E221" s="218" t="s">
        <v>194</v>
      </c>
      <c r="F221" s="219" t="s">
        <v>863</v>
      </c>
      <c r="G221" s="162">
        <f t="shared" si="3"/>
        <v>0</v>
      </c>
      <c r="H221" s="158">
        <f>SUM(H222)</f>
        <v>0</v>
      </c>
      <c r="I221" s="158">
        <f>SUM(I222)</f>
        <v>0</v>
      </c>
      <c r="J221" s="196"/>
    </row>
    <row r="222" spans="1:10" ht="15">
      <c r="A222" s="217">
        <v>2461</v>
      </c>
      <c r="B222" s="220" t="s">
        <v>584</v>
      </c>
      <c r="C222" s="221">
        <v>6</v>
      </c>
      <c r="D222" s="221">
        <v>1</v>
      </c>
      <c r="E222" s="222" t="s">
        <v>864</v>
      </c>
      <c r="F222" s="228" t="s">
        <v>863</v>
      </c>
      <c r="G222" s="162">
        <f t="shared" si="3"/>
        <v>0</v>
      </c>
      <c r="H222" s="158">
        <f>SUM(H224:H225)</f>
        <v>0</v>
      </c>
      <c r="I222" s="158">
        <f>SUM(I224:I225)</f>
        <v>0</v>
      </c>
      <c r="J222" s="196"/>
    </row>
    <row r="223" spans="1:10" ht="36">
      <c r="A223" s="217"/>
      <c r="B223" s="220"/>
      <c r="C223" s="221"/>
      <c r="D223" s="221"/>
      <c r="E223" s="222" t="s">
        <v>517</v>
      </c>
      <c r="F223" s="223"/>
      <c r="G223" s="162">
        <f t="shared" si="3"/>
        <v>0</v>
      </c>
      <c r="H223" s="158"/>
      <c r="I223" s="158"/>
      <c r="J223" s="196"/>
    </row>
    <row r="224" spans="1:10" ht="15">
      <c r="A224" s="217"/>
      <c r="B224" s="220"/>
      <c r="C224" s="221"/>
      <c r="D224" s="221"/>
      <c r="E224" s="222" t="s">
        <v>518</v>
      </c>
      <c r="F224" s="223"/>
      <c r="G224" s="162">
        <f t="shared" si="3"/>
        <v>0</v>
      </c>
      <c r="H224" s="158"/>
      <c r="I224" s="158"/>
      <c r="J224" s="196"/>
    </row>
    <row r="225" spans="1:10" ht="15">
      <c r="A225" s="217"/>
      <c r="B225" s="220"/>
      <c r="C225" s="221"/>
      <c r="D225" s="221"/>
      <c r="E225" s="222" t="s">
        <v>518</v>
      </c>
      <c r="F225" s="223"/>
      <c r="G225" s="162">
        <f t="shared" si="3"/>
        <v>0</v>
      </c>
      <c r="H225" s="158"/>
      <c r="I225" s="158"/>
      <c r="J225" s="196"/>
    </row>
    <row r="226" spans="1:10" ht="15">
      <c r="A226" s="217">
        <v>2470</v>
      </c>
      <c r="B226" s="213" t="s">
        <v>584</v>
      </c>
      <c r="C226" s="214">
        <v>7</v>
      </c>
      <c r="D226" s="214">
        <v>0</v>
      </c>
      <c r="E226" s="218" t="s">
        <v>195</v>
      </c>
      <c r="F226" s="230" t="s">
        <v>865</v>
      </c>
      <c r="G226" s="162">
        <f t="shared" si="3"/>
        <v>0</v>
      </c>
      <c r="H226" s="158">
        <f>SUM(H227,H231,H235,H239)</f>
        <v>0</v>
      </c>
      <c r="I226" s="158">
        <f>SUM(I227,I231,I235,I239)</f>
        <v>0</v>
      </c>
      <c r="J226" s="196"/>
    </row>
    <row r="227" spans="1:10" ht="24">
      <c r="A227" s="217">
        <v>2471</v>
      </c>
      <c r="B227" s="220" t="s">
        <v>584</v>
      </c>
      <c r="C227" s="221">
        <v>7</v>
      </c>
      <c r="D227" s="221">
        <v>1</v>
      </c>
      <c r="E227" s="222" t="s">
        <v>866</v>
      </c>
      <c r="F227" s="228" t="s">
        <v>867</v>
      </c>
      <c r="G227" s="162">
        <f t="shared" si="3"/>
        <v>0</v>
      </c>
      <c r="H227" s="158">
        <f>SUM(H229:H230)</f>
        <v>0</v>
      </c>
      <c r="I227" s="158">
        <f>SUM(I229:I230)</f>
        <v>0</v>
      </c>
      <c r="J227" s="196"/>
    </row>
    <row r="228" spans="1:10" ht="36">
      <c r="A228" s="217"/>
      <c r="B228" s="220"/>
      <c r="C228" s="221"/>
      <c r="D228" s="221"/>
      <c r="E228" s="222" t="s">
        <v>517</v>
      </c>
      <c r="F228" s="223"/>
      <c r="G228" s="162">
        <f t="shared" si="3"/>
        <v>0</v>
      </c>
      <c r="H228" s="158"/>
      <c r="I228" s="158"/>
      <c r="J228" s="196"/>
    </row>
    <row r="229" spans="1:10" ht="15">
      <c r="A229" s="217"/>
      <c r="B229" s="220"/>
      <c r="C229" s="221"/>
      <c r="D229" s="221"/>
      <c r="E229" s="222" t="s">
        <v>518</v>
      </c>
      <c r="F229" s="223"/>
      <c r="G229" s="162">
        <f t="shared" si="3"/>
        <v>0</v>
      </c>
      <c r="H229" s="158"/>
      <c r="I229" s="158"/>
      <c r="J229" s="196"/>
    </row>
    <row r="230" spans="1:10" ht="15">
      <c r="A230" s="217"/>
      <c r="B230" s="220"/>
      <c r="C230" s="221"/>
      <c r="D230" s="221"/>
      <c r="E230" s="222" t="s">
        <v>518</v>
      </c>
      <c r="F230" s="223"/>
      <c r="G230" s="162">
        <f t="shared" si="3"/>
        <v>0</v>
      </c>
      <c r="H230" s="158"/>
      <c r="I230" s="158"/>
      <c r="J230" s="196"/>
    </row>
    <row r="231" spans="1:10" ht="24">
      <c r="A231" s="217">
        <v>2472</v>
      </c>
      <c r="B231" s="220" t="s">
        <v>584</v>
      </c>
      <c r="C231" s="221">
        <v>7</v>
      </c>
      <c r="D231" s="221">
        <v>2</v>
      </c>
      <c r="E231" s="222" t="s">
        <v>868</v>
      </c>
      <c r="F231" s="234" t="s">
        <v>869</v>
      </c>
      <c r="G231" s="162">
        <f t="shared" si="3"/>
        <v>0</v>
      </c>
      <c r="H231" s="158">
        <f>SUM(H233:H234)</f>
        <v>0</v>
      </c>
      <c r="I231" s="158">
        <f>SUM(I233:I234)</f>
        <v>0</v>
      </c>
      <c r="J231" s="196"/>
    </row>
    <row r="232" spans="1:10" ht="36">
      <c r="A232" s="217"/>
      <c r="B232" s="220"/>
      <c r="C232" s="221"/>
      <c r="D232" s="221"/>
      <c r="E232" s="222" t="s">
        <v>517</v>
      </c>
      <c r="F232" s="223"/>
      <c r="G232" s="162">
        <f t="shared" si="3"/>
        <v>0</v>
      </c>
      <c r="H232" s="158"/>
      <c r="I232" s="158"/>
      <c r="J232" s="196"/>
    </row>
    <row r="233" spans="1:10" ht="15">
      <c r="A233" s="217"/>
      <c r="B233" s="220"/>
      <c r="C233" s="221"/>
      <c r="D233" s="221"/>
      <c r="E233" s="222" t="s">
        <v>518</v>
      </c>
      <c r="F233" s="223"/>
      <c r="G233" s="162">
        <f t="shared" si="3"/>
        <v>0</v>
      </c>
      <c r="H233" s="158"/>
      <c r="I233" s="158"/>
      <c r="J233" s="196"/>
    </row>
    <row r="234" spans="1:10" ht="15">
      <c r="A234" s="217"/>
      <c r="B234" s="220"/>
      <c r="C234" s="221"/>
      <c r="D234" s="221"/>
      <c r="E234" s="222" t="s">
        <v>518</v>
      </c>
      <c r="F234" s="223"/>
      <c r="G234" s="162">
        <f t="shared" si="3"/>
        <v>0</v>
      </c>
      <c r="H234" s="158"/>
      <c r="I234" s="158"/>
      <c r="J234" s="196"/>
    </row>
    <row r="235" spans="1:10" ht="15">
      <c r="A235" s="217">
        <v>2473</v>
      </c>
      <c r="B235" s="220" t="s">
        <v>584</v>
      </c>
      <c r="C235" s="221">
        <v>7</v>
      </c>
      <c r="D235" s="221">
        <v>3</v>
      </c>
      <c r="E235" s="222" t="s">
        <v>870</v>
      </c>
      <c r="F235" s="228" t="s">
        <v>871</v>
      </c>
      <c r="G235" s="162">
        <f t="shared" si="3"/>
        <v>0</v>
      </c>
      <c r="H235" s="158">
        <f>SUM(H237:H238)</f>
        <v>0</v>
      </c>
      <c r="I235" s="158">
        <f>SUM(I237:I238)</f>
        <v>0</v>
      </c>
      <c r="J235" s="196"/>
    </row>
    <row r="236" spans="1:10" ht="36">
      <c r="A236" s="217"/>
      <c r="B236" s="220"/>
      <c r="C236" s="221"/>
      <c r="D236" s="221"/>
      <c r="E236" s="222" t="s">
        <v>517</v>
      </c>
      <c r="F236" s="223"/>
      <c r="G236" s="162">
        <f t="shared" si="3"/>
        <v>0</v>
      </c>
      <c r="H236" s="158"/>
      <c r="I236" s="158"/>
      <c r="J236" s="196"/>
    </row>
    <row r="237" spans="1:10" ht="15">
      <c r="A237" s="217"/>
      <c r="B237" s="220"/>
      <c r="C237" s="221"/>
      <c r="D237" s="221"/>
      <c r="E237" s="222" t="s">
        <v>518</v>
      </c>
      <c r="F237" s="223"/>
      <c r="G237" s="162">
        <f t="shared" si="3"/>
        <v>0</v>
      </c>
      <c r="H237" s="158"/>
      <c r="I237" s="158"/>
      <c r="J237" s="196"/>
    </row>
    <row r="238" spans="1:10" ht="15">
      <c r="A238" s="217"/>
      <c r="B238" s="220"/>
      <c r="C238" s="221"/>
      <c r="D238" s="221"/>
      <c r="E238" s="222" t="s">
        <v>518</v>
      </c>
      <c r="F238" s="223"/>
      <c r="G238" s="162">
        <f t="shared" si="3"/>
        <v>0</v>
      </c>
      <c r="H238" s="158"/>
      <c r="I238" s="158"/>
      <c r="J238" s="196"/>
    </row>
    <row r="239" spans="1:10" ht="15">
      <c r="A239" s="217">
        <v>2474</v>
      </c>
      <c r="B239" s="220" t="s">
        <v>584</v>
      </c>
      <c r="C239" s="221">
        <v>7</v>
      </c>
      <c r="D239" s="221">
        <v>4</v>
      </c>
      <c r="E239" s="222" t="s">
        <v>872</v>
      </c>
      <c r="F239" s="223" t="s">
        <v>873</v>
      </c>
      <c r="G239" s="162">
        <f t="shared" si="3"/>
        <v>0</v>
      </c>
      <c r="H239" s="158">
        <f>SUM(H241:H242)</f>
        <v>0</v>
      </c>
      <c r="I239" s="158">
        <f>SUM(I241:I242)</f>
        <v>0</v>
      </c>
      <c r="J239" s="196"/>
    </row>
    <row r="240" spans="1:10" ht="36">
      <c r="A240" s="217"/>
      <c r="B240" s="220"/>
      <c r="C240" s="221"/>
      <c r="D240" s="221"/>
      <c r="E240" s="222" t="s">
        <v>517</v>
      </c>
      <c r="F240" s="223"/>
      <c r="G240" s="162">
        <f t="shared" si="3"/>
        <v>0</v>
      </c>
      <c r="H240" s="158"/>
      <c r="I240" s="158"/>
      <c r="J240" s="196"/>
    </row>
    <row r="241" spans="1:10" ht="15">
      <c r="A241" s="217"/>
      <c r="B241" s="220"/>
      <c r="C241" s="221"/>
      <c r="D241" s="221"/>
      <c r="E241" s="222" t="s">
        <v>518</v>
      </c>
      <c r="F241" s="223"/>
      <c r="G241" s="162">
        <f t="shared" si="3"/>
        <v>0</v>
      </c>
      <c r="H241" s="158"/>
      <c r="I241" s="158"/>
      <c r="J241" s="196"/>
    </row>
    <row r="242" spans="1:10" ht="15">
      <c r="A242" s="217"/>
      <c r="B242" s="220"/>
      <c r="C242" s="221"/>
      <c r="D242" s="221"/>
      <c r="E242" s="222" t="s">
        <v>518</v>
      </c>
      <c r="F242" s="223"/>
      <c r="G242" s="162">
        <f t="shared" si="3"/>
        <v>0</v>
      </c>
      <c r="H242" s="158"/>
      <c r="I242" s="158"/>
      <c r="J242" s="196"/>
    </row>
    <row r="243" spans="1:10" ht="36">
      <c r="A243" s="217">
        <v>2480</v>
      </c>
      <c r="B243" s="213" t="s">
        <v>584</v>
      </c>
      <c r="C243" s="214">
        <v>8</v>
      </c>
      <c r="D243" s="214">
        <v>0</v>
      </c>
      <c r="E243" s="218" t="s">
        <v>196</v>
      </c>
      <c r="F243" s="219" t="s">
        <v>874</v>
      </c>
      <c r="G243" s="162">
        <f t="shared" si="3"/>
        <v>0</v>
      </c>
      <c r="H243" s="158">
        <f>SUM(H244,H248,H252,H256)</f>
        <v>0</v>
      </c>
      <c r="I243" s="158">
        <f>SUM(I244,I248,I252,I256)</f>
        <v>0</v>
      </c>
      <c r="J243" s="196"/>
    </row>
    <row r="244" spans="1:10" ht="48">
      <c r="A244" s="217">
        <v>2481</v>
      </c>
      <c r="B244" s="220" t="s">
        <v>584</v>
      </c>
      <c r="C244" s="221">
        <v>8</v>
      </c>
      <c r="D244" s="221">
        <v>1</v>
      </c>
      <c r="E244" s="222" t="s">
        <v>875</v>
      </c>
      <c r="F244" s="228" t="s">
        <v>876</v>
      </c>
      <c r="G244" s="162">
        <f t="shared" si="3"/>
        <v>0</v>
      </c>
      <c r="H244" s="158">
        <f>SUM(H246:H247)</f>
        <v>0</v>
      </c>
      <c r="I244" s="158">
        <f>SUM(I246:I247)</f>
        <v>0</v>
      </c>
      <c r="J244" s="196"/>
    </row>
    <row r="245" spans="1:10" ht="36">
      <c r="A245" s="217"/>
      <c r="B245" s="220"/>
      <c r="C245" s="221"/>
      <c r="D245" s="221"/>
      <c r="E245" s="222" t="s">
        <v>517</v>
      </c>
      <c r="F245" s="223"/>
      <c r="G245" s="162">
        <f t="shared" si="3"/>
        <v>0</v>
      </c>
      <c r="H245" s="158"/>
      <c r="I245" s="158"/>
      <c r="J245" s="196"/>
    </row>
    <row r="246" spans="1:10" ht="15">
      <c r="A246" s="217"/>
      <c r="B246" s="220"/>
      <c r="C246" s="221"/>
      <c r="D246" s="221"/>
      <c r="E246" s="222" t="s">
        <v>518</v>
      </c>
      <c r="F246" s="223"/>
      <c r="G246" s="162">
        <f t="shared" si="3"/>
        <v>0</v>
      </c>
      <c r="H246" s="158"/>
      <c r="I246" s="158"/>
      <c r="J246" s="196"/>
    </row>
    <row r="247" spans="1:10" ht="15">
      <c r="A247" s="217"/>
      <c r="B247" s="220"/>
      <c r="C247" s="221"/>
      <c r="D247" s="221"/>
      <c r="E247" s="222" t="s">
        <v>518</v>
      </c>
      <c r="F247" s="223"/>
      <c r="G247" s="162">
        <f t="shared" si="3"/>
        <v>0</v>
      </c>
      <c r="H247" s="158"/>
      <c r="I247" s="158"/>
      <c r="J247" s="196"/>
    </row>
    <row r="248" spans="1:10" ht="48">
      <c r="A248" s="217">
        <v>2482</v>
      </c>
      <c r="B248" s="220" t="s">
        <v>584</v>
      </c>
      <c r="C248" s="221">
        <v>8</v>
      </c>
      <c r="D248" s="221">
        <v>2</v>
      </c>
      <c r="E248" s="222" t="s">
        <v>877</v>
      </c>
      <c r="F248" s="228" t="s">
        <v>878</v>
      </c>
      <c r="G248" s="162">
        <f t="shared" si="3"/>
        <v>0</v>
      </c>
      <c r="H248" s="158">
        <f>SUM(H250:H251)</f>
        <v>0</v>
      </c>
      <c r="I248" s="158">
        <f>SUM(I250:I251)</f>
        <v>0</v>
      </c>
      <c r="J248" s="196"/>
    </row>
    <row r="249" spans="1:10" ht="36">
      <c r="A249" s="217"/>
      <c r="B249" s="220"/>
      <c r="C249" s="221"/>
      <c r="D249" s="221"/>
      <c r="E249" s="222" t="s">
        <v>517</v>
      </c>
      <c r="F249" s="223"/>
      <c r="G249" s="162">
        <f t="shared" si="3"/>
        <v>0</v>
      </c>
      <c r="H249" s="158"/>
      <c r="I249" s="158"/>
      <c r="J249" s="196"/>
    </row>
    <row r="250" spans="1:10" ht="15">
      <c r="A250" s="217"/>
      <c r="B250" s="220"/>
      <c r="C250" s="221"/>
      <c r="D250" s="221"/>
      <c r="E250" s="222" t="s">
        <v>518</v>
      </c>
      <c r="F250" s="223"/>
      <c r="G250" s="162">
        <f t="shared" si="3"/>
        <v>0</v>
      </c>
      <c r="H250" s="158"/>
      <c r="I250" s="158"/>
      <c r="J250" s="196"/>
    </row>
    <row r="251" spans="1:10" ht="15">
      <c r="A251" s="217"/>
      <c r="B251" s="220"/>
      <c r="C251" s="221"/>
      <c r="D251" s="221"/>
      <c r="E251" s="222" t="s">
        <v>518</v>
      </c>
      <c r="F251" s="223"/>
      <c r="G251" s="162">
        <f t="shared" si="3"/>
        <v>0</v>
      </c>
      <c r="H251" s="158"/>
      <c r="I251" s="158"/>
      <c r="J251" s="196"/>
    </row>
    <row r="252" spans="1:10" ht="36">
      <c r="A252" s="217">
        <v>2483</v>
      </c>
      <c r="B252" s="220" t="s">
        <v>584</v>
      </c>
      <c r="C252" s="221">
        <v>8</v>
      </c>
      <c r="D252" s="221">
        <v>3</v>
      </c>
      <c r="E252" s="222" t="s">
        <v>879</v>
      </c>
      <c r="F252" s="228" t="s">
        <v>880</v>
      </c>
      <c r="G252" s="162">
        <f t="shared" si="3"/>
        <v>0</v>
      </c>
      <c r="H252" s="158">
        <f>SUM(H254:H255)</f>
        <v>0</v>
      </c>
      <c r="I252" s="158">
        <f>SUM(I254:I255)</f>
        <v>0</v>
      </c>
      <c r="J252" s="196"/>
    </row>
    <row r="253" spans="1:10" ht="36">
      <c r="A253" s="217"/>
      <c r="B253" s="220"/>
      <c r="C253" s="221"/>
      <c r="D253" s="221"/>
      <c r="E253" s="222" t="s">
        <v>517</v>
      </c>
      <c r="F253" s="223"/>
      <c r="G253" s="162">
        <f t="shared" si="3"/>
        <v>0</v>
      </c>
      <c r="H253" s="158"/>
      <c r="I253" s="158"/>
      <c r="J253" s="196"/>
    </row>
    <row r="254" spans="1:10" ht="15">
      <c r="A254" s="217"/>
      <c r="B254" s="220"/>
      <c r="C254" s="221"/>
      <c r="D254" s="221"/>
      <c r="E254" s="222" t="s">
        <v>518</v>
      </c>
      <c r="F254" s="223"/>
      <c r="G254" s="162">
        <f t="shared" si="3"/>
        <v>0</v>
      </c>
      <c r="H254" s="158"/>
      <c r="I254" s="158"/>
      <c r="J254" s="196"/>
    </row>
    <row r="255" spans="1:10" ht="15">
      <c r="A255" s="217"/>
      <c r="B255" s="220"/>
      <c r="C255" s="221"/>
      <c r="D255" s="221"/>
      <c r="E255" s="222" t="s">
        <v>518</v>
      </c>
      <c r="F255" s="223"/>
      <c r="G255" s="162">
        <f t="shared" si="3"/>
        <v>0</v>
      </c>
      <c r="H255" s="158"/>
      <c r="I255" s="158"/>
      <c r="J255" s="196"/>
    </row>
    <row r="256" spans="1:10" ht="36">
      <c r="A256" s="217">
        <v>2484</v>
      </c>
      <c r="B256" s="220" t="s">
        <v>584</v>
      </c>
      <c r="C256" s="221">
        <v>8</v>
      </c>
      <c r="D256" s="221">
        <v>4</v>
      </c>
      <c r="E256" s="222" t="s">
        <v>881</v>
      </c>
      <c r="F256" s="228" t="s">
        <v>882</v>
      </c>
      <c r="G256" s="162">
        <f t="shared" si="3"/>
        <v>0</v>
      </c>
      <c r="H256" s="158">
        <f>SUM(H258:H259)</f>
        <v>0</v>
      </c>
      <c r="I256" s="158">
        <f>SUM(I258:I259)</f>
        <v>0</v>
      </c>
      <c r="J256" s="196"/>
    </row>
    <row r="257" spans="1:10" ht="36">
      <c r="A257" s="217"/>
      <c r="B257" s="220"/>
      <c r="C257" s="221"/>
      <c r="D257" s="221"/>
      <c r="E257" s="222" t="s">
        <v>517</v>
      </c>
      <c r="F257" s="223"/>
      <c r="G257" s="162">
        <f t="shared" si="3"/>
        <v>0</v>
      </c>
      <c r="H257" s="158"/>
      <c r="I257" s="158"/>
      <c r="J257" s="196"/>
    </row>
    <row r="258" spans="1:10" ht="15">
      <c r="A258" s="217"/>
      <c r="B258" s="220"/>
      <c r="C258" s="221"/>
      <c r="D258" s="221"/>
      <c r="E258" s="222" t="s">
        <v>518</v>
      </c>
      <c r="F258" s="223"/>
      <c r="G258" s="162">
        <f t="shared" si="3"/>
        <v>0</v>
      </c>
      <c r="H258" s="158"/>
      <c r="I258" s="158"/>
      <c r="J258" s="196"/>
    </row>
    <row r="259" spans="1:10" ht="15">
      <c r="A259" s="217"/>
      <c r="B259" s="220"/>
      <c r="C259" s="221"/>
      <c r="D259" s="221"/>
      <c r="E259" s="222" t="s">
        <v>518</v>
      </c>
      <c r="F259" s="223"/>
      <c r="G259" s="162">
        <f aca="true" t="shared" si="4" ref="G259:G332">SUM(H259:I259)</f>
        <v>0</v>
      </c>
      <c r="H259" s="158"/>
      <c r="I259" s="158"/>
      <c r="J259" s="196"/>
    </row>
    <row r="260" spans="1:10" ht="28.5">
      <c r="A260" s="217">
        <v>2490</v>
      </c>
      <c r="B260" s="213" t="s">
        <v>584</v>
      </c>
      <c r="C260" s="214">
        <v>9</v>
      </c>
      <c r="D260" s="214">
        <v>0</v>
      </c>
      <c r="E260" s="218" t="s">
        <v>197</v>
      </c>
      <c r="F260" s="219" t="s">
        <v>890</v>
      </c>
      <c r="G260" s="162">
        <f t="shared" si="4"/>
        <v>-70000</v>
      </c>
      <c r="H260" s="158">
        <f>SUM(H261)</f>
        <v>0</v>
      </c>
      <c r="I260" s="162">
        <f>SUM(I261)</f>
        <v>-70000</v>
      </c>
      <c r="J260" s="196"/>
    </row>
    <row r="261" spans="1:10" ht="24">
      <c r="A261" s="217">
        <v>2491</v>
      </c>
      <c r="B261" s="220" t="s">
        <v>584</v>
      </c>
      <c r="C261" s="221">
        <v>9</v>
      </c>
      <c r="D261" s="221">
        <v>1</v>
      </c>
      <c r="E261" s="222" t="s">
        <v>889</v>
      </c>
      <c r="F261" s="228" t="s">
        <v>891</v>
      </c>
      <c r="G261" s="162">
        <f t="shared" si="4"/>
        <v>-70000</v>
      </c>
      <c r="H261" s="158">
        <f>SUM(H264:H264)</f>
        <v>0</v>
      </c>
      <c r="I261" s="162">
        <f>SUM(I263:I264)</f>
        <v>-70000</v>
      </c>
      <c r="J261" s="196"/>
    </row>
    <row r="262" spans="1:10" ht="36">
      <c r="A262" s="217"/>
      <c r="B262" s="220"/>
      <c r="C262" s="221"/>
      <c r="D262" s="221"/>
      <c r="E262" s="222" t="s">
        <v>517</v>
      </c>
      <c r="F262" s="223"/>
      <c r="G262" s="162">
        <f t="shared" si="4"/>
        <v>0</v>
      </c>
      <c r="H262" s="158"/>
      <c r="I262" s="158"/>
      <c r="J262" s="196"/>
    </row>
    <row r="263" spans="1:11" ht="15">
      <c r="A263" s="217"/>
      <c r="B263" s="220"/>
      <c r="C263" s="221"/>
      <c r="D263" s="221">
        <v>8411</v>
      </c>
      <c r="E263" s="222" t="s">
        <v>407</v>
      </c>
      <c r="F263" s="223"/>
      <c r="G263" s="162">
        <f t="shared" si="4"/>
        <v>-70000</v>
      </c>
      <c r="H263" s="158"/>
      <c r="I263" s="158">
        <v>-70000</v>
      </c>
      <c r="J263" s="196"/>
      <c r="K263" s="291"/>
    </row>
    <row r="264" spans="1:10" ht="15">
      <c r="A264" s="217"/>
      <c r="B264" s="220"/>
      <c r="C264" s="221"/>
      <c r="D264" s="171">
        <v>5133</v>
      </c>
      <c r="E264" s="177" t="s">
        <v>500</v>
      </c>
      <c r="F264" s="223"/>
      <c r="G264" s="162">
        <f t="shared" si="4"/>
        <v>0</v>
      </c>
      <c r="H264" s="158"/>
      <c r="I264" s="158">
        <v>0</v>
      </c>
      <c r="J264" s="196"/>
    </row>
    <row r="265" spans="1:11" s="32" customFormat="1" ht="57">
      <c r="A265" s="171">
        <v>2500</v>
      </c>
      <c r="B265" s="213" t="s">
        <v>586</v>
      </c>
      <c r="C265" s="214">
        <v>0</v>
      </c>
      <c r="D265" s="214">
        <v>0</v>
      </c>
      <c r="E265" s="231" t="s">
        <v>218</v>
      </c>
      <c r="F265" s="229" t="s">
        <v>892</v>
      </c>
      <c r="G265" s="162">
        <f t="shared" si="4"/>
        <v>33882</v>
      </c>
      <c r="H265" s="162">
        <f>SUM(H266+H271+H281+H292)</f>
        <v>32360</v>
      </c>
      <c r="I265" s="162">
        <f>SUM(I266+I271+I281+I293)</f>
        <v>1522</v>
      </c>
      <c r="J265" s="247"/>
      <c r="K265" s="286"/>
    </row>
    <row r="266" spans="1:10" ht="15">
      <c r="A266" s="217">
        <v>2510</v>
      </c>
      <c r="B266" s="213" t="s">
        <v>586</v>
      </c>
      <c r="C266" s="214">
        <v>1</v>
      </c>
      <c r="D266" s="214">
        <v>0</v>
      </c>
      <c r="E266" s="218" t="s">
        <v>198</v>
      </c>
      <c r="F266" s="219" t="s">
        <v>894</v>
      </c>
      <c r="G266" s="162">
        <f t="shared" si="4"/>
        <v>29750</v>
      </c>
      <c r="H266" s="158">
        <f>SUM(H267)</f>
        <v>29250</v>
      </c>
      <c r="I266" s="158">
        <f>SUM(I267)</f>
        <v>500</v>
      </c>
      <c r="J266" s="196"/>
    </row>
    <row r="267" spans="1:10" ht="15">
      <c r="A267" s="217">
        <v>2511</v>
      </c>
      <c r="B267" s="220" t="s">
        <v>586</v>
      </c>
      <c r="C267" s="221">
        <v>1</v>
      </c>
      <c r="D267" s="221">
        <v>1</v>
      </c>
      <c r="E267" s="222" t="s">
        <v>893</v>
      </c>
      <c r="F267" s="228" t="s">
        <v>895</v>
      </c>
      <c r="G267" s="162">
        <f t="shared" si="4"/>
        <v>29750</v>
      </c>
      <c r="H267" s="158">
        <f>H269+H270</f>
        <v>29250</v>
      </c>
      <c r="I267" s="158">
        <f>SUM(I269:I270)</f>
        <v>500</v>
      </c>
      <c r="J267" s="196"/>
    </row>
    <row r="268" spans="1:10" ht="36">
      <c r="A268" s="217"/>
      <c r="B268" s="220"/>
      <c r="C268" s="221"/>
      <c r="D268" s="221"/>
      <c r="E268" s="222" t="s">
        <v>517</v>
      </c>
      <c r="F268" s="223"/>
      <c r="G268" s="162"/>
      <c r="H268" s="158"/>
      <c r="I268" s="158"/>
      <c r="J268" s="196"/>
    </row>
    <row r="269" spans="1:11" ht="30.75" customHeight="1">
      <c r="A269" s="217"/>
      <c r="B269" s="220"/>
      <c r="C269" s="221"/>
      <c r="D269" s="221">
        <v>4511</v>
      </c>
      <c r="E269" s="177" t="s">
        <v>418</v>
      </c>
      <c r="F269" s="223"/>
      <c r="G269" s="162">
        <f t="shared" si="4"/>
        <v>29250</v>
      </c>
      <c r="H269" s="289">
        <v>29250</v>
      </c>
      <c r="I269" s="158"/>
      <c r="J269" s="196"/>
      <c r="K269" s="277"/>
    </row>
    <row r="270" spans="1:11" ht="15">
      <c r="A270" s="217"/>
      <c r="B270" s="220"/>
      <c r="C270" s="221"/>
      <c r="D270" s="221">
        <v>5129</v>
      </c>
      <c r="E270" s="177" t="s">
        <v>504</v>
      </c>
      <c r="F270" s="223"/>
      <c r="G270" s="162">
        <f t="shared" si="4"/>
        <v>500</v>
      </c>
      <c r="H270" s="158"/>
      <c r="I270" s="158">
        <v>500</v>
      </c>
      <c r="J270" s="196"/>
      <c r="K270" s="277"/>
    </row>
    <row r="271" spans="1:11" ht="15">
      <c r="A271" s="217">
        <v>2520</v>
      </c>
      <c r="B271" s="213" t="s">
        <v>586</v>
      </c>
      <c r="C271" s="214">
        <v>2</v>
      </c>
      <c r="D271" s="214">
        <v>0</v>
      </c>
      <c r="E271" s="218" t="s">
        <v>199</v>
      </c>
      <c r="F271" s="219" t="s">
        <v>896</v>
      </c>
      <c r="G271" s="162">
        <f t="shared" si="4"/>
        <v>0</v>
      </c>
      <c r="H271" s="158">
        <f>SUM(H272)</f>
        <v>0</v>
      </c>
      <c r="I271" s="158">
        <f>SUM(I272)</f>
        <v>0</v>
      </c>
      <c r="J271" s="196"/>
      <c r="K271" s="277"/>
    </row>
    <row r="272" spans="1:11" ht="15">
      <c r="A272" s="217">
        <v>2521</v>
      </c>
      <c r="B272" s="220" t="s">
        <v>586</v>
      </c>
      <c r="C272" s="221">
        <v>2</v>
      </c>
      <c r="D272" s="221">
        <v>1</v>
      </c>
      <c r="E272" s="222" t="s">
        <v>897</v>
      </c>
      <c r="F272" s="228" t="s">
        <v>898</v>
      </c>
      <c r="G272" s="162">
        <f t="shared" si="4"/>
        <v>0</v>
      </c>
      <c r="H272" s="158">
        <f>SUM(H274:H275)</f>
        <v>0</v>
      </c>
      <c r="I272" s="158">
        <f>SUM(I274:I275)</f>
        <v>0</v>
      </c>
      <c r="J272" s="196"/>
      <c r="K272" s="277"/>
    </row>
    <row r="273" spans="1:11" ht="36">
      <c r="A273" s="217"/>
      <c r="B273" s="220"/>
      <c r="C273" s="221"/>
      <c r="D273" s="221"/>
      <c r="E273" s="222" t="s">
        <v>517</v>
      </c>
      <c r="F273" s="223"/>
      <c r="G273" s="162"/>
      <c r="H273" s="158"/>
      <c r="I273" s="158"/>
      <c r="J273" s="196"/>
      <c r="K273" s="277"/>
    </row>
    <row r="274" spans="1:11" ht="24">
      <c r="A274" s="217"/>
      <c r="B274" s="220"/>
      <c r="C274" s="221"/>
      <c r="D274" s="171">
        <v>5113</v>
      </c>
      <c r="E274" s="177" t="s">
        <v>298</v>
      </c>
      <c r="F274" s="223"/>
      <c r="G274" s="162">
        <f t="shared" si="4"/>
        <v>0</v>
      </c>
      <c r="H274" s="158"/>
      <c r="I274" s="158">
        <v>0</v>
      </c>
      <c r="J274" s="196"/>
      <c r="K274" s="277"/>
    </row>
    <row r="275" spans="1:11" ht="15" customHeight="1">
      <c r="A275" s="217"/>
      <c r="B275" s="220"/>
      <c r="C275" s="221"/>
      <c r="D275" s="171">
        <v>5134</v>
      </c>
      <c r="E275" s="177" t="s">
        <v>501</v>
      </c>
      <c r="F275" s="223"/>
      <c r="G275" s="162">
        <f t="shared" si="4"/>
        <v>0</v>
      </c>
      <c r="H275" s="158"/>
      <c r="I275" s="158">
        <v>0</v>
      </c>
      <c r="J275" s="196"/>
      <c r="K275" s="277"/>
    </row>
    <row r="276" spans="1:11" ht="24" hidden="1">
      <c r="A276" s="217">
        <v>2530</v>
      </c>
      <c r="B276" s="213" t="s">
        <v>586</v>
      </c>
      <c r="C276" s="214">
        <v>3</v>
      </c>
      <c r="D276" s="214">
        <v>0</v>
      </c>
      <c r="E276" s="218" t="s">
        <v>200</v>
      </c>
      <c r="F276" s="219" t="s">
        <v>900</v>
      </c>
      <c r="G276" s="162">
        <f t="shared" si="4"/>
        <v>0</v>
      </c>
      <c r="H276" s="158">
        <f>SUM(H277)</f>
        <v>0</v>
      </c>
      <c r="I276" s="158">
        <f>SUM(I277)</f>
        <v>0</v>
      </c>
      <c r="J276" s="196"/>
      <c r="K276" s="277"/>
    </row>
    <row r="277" spans="1:11" ht="15" hidden="1">
      <c r="A277" s="217">
        <v>3531</v>
      </c>
      <c r="B277" s="220" t="s">
        <v>586</v>
      </c>
      <c r="C277" s="221">
        <v>3</v>
      </c>
      <c r="D277" s="221">
        <v>1</v>
      </c>
      <c r="E277" s="222" t="s">
        <v>899</v>
      </c>
      <c r="F277" s="228" t="s">
        <v>901</v>
      </c>
      <c r="G277" s="162">
        <f t="shared" si="4"/>
        <v>0</v>
      </c>
      <c r="H277" s="158">
        <f>SUM(H279:H280)</f>
        <v>0</v>
      </c>
      <c r="I277" s="158">
        <f>SUM(I279:I280)</f>
        <v>0</v>
      </c>
      <c r="J277" s="196"/>
      <c r="K277" s="277"/>
    </row>
    <row r="278" spans="1:11" ht="36" hidden="1">
      <c r="A278" s="217"/>
      <c r="B278" s="220"/>
      <c r="C278" s="221"/>
      <c r="D278" s="221"/>
      <c r="E278" s="222" t="s">
        <v>517</v>
      </c>
      <c r="F278" s="223"/>
      <c r="G278" s="162">
        <f t="shared" si="4"/>
        <v>0</v>
      </c>
      <c r="H278" s="158"/>
      <c r="I278" s="158"/>
      <c r="J278" s="196"/>
      <c r="K278" s="277"/>
    </row>
    <row r="279" spans="1:11" ht="15" hidden="1">
      <c r="A279" s="217"/>
      <c r="B279" s="220"/>
      <c r="C279" s="221"/>
      <c r="D279" s="221"/>
      <c r="E279" s="222" t="s">
        <v>518</v>
      </c>
      <c r="F279" s="223"/>
      <c r="G279" s="162">
        <f t="shared" si="4"/>
        <v>0</v>
      </c>
      <c r="H279" s="158"/>
      <c r="I279" s="158"/>
      <c r="J279" s="196"/>
      <c r="K279" s="277"/>
    </row>
    <row r="280" spans="1:11" ht="15" hidden="1">
      <c r="A280" s="217"/>
      <c r="B280" s="220"/>
      <c r="C280" s="221"/>
      <c r="D280" s="221"/>
      <c r="E280" s="222" t="s">
        <v>518</v>
      </c>
      <c r="F280" s="223"/>
      <c r="G280" s="162">
        <f t="shared" si="4"/>
        <v>0</v>
      </c>
      <c r="H280" s="158"/>
      <c r="I280" s="158"/>
      <c r="J280" s="196"/>
      <c r="K280" s="277"/>
    </row>
    <row r="281" spans="1:11" ht="29.25" customHeight="1">
      <c r="A281" s="217">
        <v>2540</v>
      </c>
      <c r="B281" s="213" t="s">
        <v>586</v>
      </c>
      <c r="C281" s="214">
        <v>4</v>
      </c>
      <c r="D281" s="214">
        <v>0</v>
      </c>
      <c r="E281" s="218" t="s">
        <v>201</v>
      </c>
      <c r="F281" s="219" t="s">
        <v>903</v>
      </c>
      <c r="G281" s="162">
        <f t="shared" si="4"/>
        <v>0</v>
      </c>
      <c r="H281" s="158">
        <f>SUM(H282)</f>
        <v>0</v>
      </c>
      <c r="I281" s="158">
        <f>SUM(I282)</f>
        <v>0</v>
      </c>
      <c r="J281" s="196"/>
      <c r="K281" s="277"/>
    </row>
    <row r="282" spans="1:11" ht="30" customHeight="1">
      <c r="A282" s="217">
        <v>2541</v>
      </c>
      <c r="B282" s="220" t="s">
        <v>586</v>
      </c>
      <c r="C282" s="221">
        <v>4</v>
      </c>
      <c r="D282" s="221">
        <v>1</v>
      </c>
      <c r="E282" s="222" t="s">
        <v>902</v>
      </c>
      <c r="F282" s="228" t="s">
        <v>904</v>
      </c>
      <c r="G282" s="162">
        <f t="shared" si="4"/>
        <v>0</v>
      </c>
      <c r="H282" s="158">
        <f>SUM(H284:H285)</f>
        <v>0</v>
      </c>
      <c r="I282" s="158">
        <f>SUM(I284:I285)</f>
        <v>0</v>
      </c>
      <c r="J282" s="196"/>
      <c r="K282" s="277"/>
    </row>
    <row r="283" spans="1:11" ht="28.5" customHeight="1">
      <c r="A283" s="217"/>
      <c r="B283" s="220"/>
      <c r="C283" s="221"/>
      <c r="D283" s="221"/>
      <c r="E283" s="222" t="s">
        <v>517</v>
      </c>
      <c r="F283" s="223"/>
      <c r="G283" s="162"/>
      <c r="H283" s="158"/>
      <c r="I283" s="158"/>
      <c r="J283" s="196"/>
      <c r="K283" s="277"/>
    </row>
    <row r="284" spans="1:11" ht="14.25" customHeight="1">
      <c r="A284" s="217"/>
      <c r="B284" s="220"/>
      <c r="C284" s="221"/>
      <c r="D284" s="221">
        <v>5131</v>
      </c>
      <c r="E284" s="177" t="s">
        <v>694</v>
      </c>
      <c r="F284" s="223"/>
      <c r="G284" s="162">
        <f t="shared" si="4"/>
        <v>0</v>
      </c>
      <c r="H284" s="158"/>
      <c r="I284" s="158">
        <v>0</v>
      </c>
      <c r="J284" s="196"/>
      <c r="K284" s="277"/>
    </row>
    <row r="285" spans="1:11" ht="29.25" customHeight="1">
      <c r="A285" s="217"/>
      <c r="B285" s="220"/>
      <c r="C285" s="221"/>
      <c r="D285" s="221">
        <v>4511</v>
      </c>
      <c r="E285" s="222" t="s">
        <v>418</v>
      </c>
      <c r="F285" s="223"/>
      <c r="G285" s="162">
        <f t="shared" si="4"/>
        <v>0</v>
      </c>
      <c r="H285" s="158">
        <v>0</v>
      </c>
      <c r="I285" s="158"/>
      <c r="J285" s="196"/>
      <c r="K285" s="277"/>
    </row>
    <row r="286" spans="1:11" ht="36" customHeight="1" hidden="1">
      <c r="A286" s="217">
        <v>2550</v>
      </c>
      <c r="B286" s="213" t="s">
        <v>586</v>
      </c>
      <c r="C286" s="214">
        <v>5</v>
      </c>
      <c r="D286" s="214">
        <v>0</v>
      </c>
      <c r="E286" s="218" t="s">
        <v>202</v>
      </c>
      <c r="F286" s="219" t="s">
        <v>906</v>
      </c>
      <c r="G286" s="162">
        <f t="shared" si="4"/>
        <v>0</v>
      </c>
      <c r="H286" s="158">
        <f>SUM(H287)</f>
        <v>0</v>
      </c>
      <c r="I286" s="158">
        <f>SUM(I287)</f>
        <v>0</v>
      </c>
      <c r="J286" s="196"/>
      <c r="K286" s="277"/>
    </row>
    <row r="287" spans="1:11" ht="36" customHeight="1" hidden="1">
      <c r="A287" s="217">
        <v>2551</v>
      </c>
      <c r="B287" s="220" t="s">
        <v>586</v>
      </c>
      <c r="C287" s="221">
        <v>5</v>
      </c>
      <c r="D287" s="221">
        <v>1</v>
      </c>
      <c r="E287" s="222" t="s">
        <v>905</v>
      </c>
      <c r="F287" s="228" t="s">
        <v>907</v>
      </c>
      <c r="G287" s="162">
        <f t="shared" si="4"/>
        <v>0</v>
      </c>
      <c r="H287" s="158">
        <f>SUM(H289:H290)</f>
        <v>0</v>
      </c>
      <c r="I287" s="158">
        <f>SUM(I289:I290)</f>
        <v>0</v>
      </c>
      <c r="J287" s="196"/>
      <c r="K287" s="277"/>
    </row>
    <row r="288" spans="1:11" ht="36" customHeight="1" hidden="1">
      <c r="A288" s="217"/>
      <c r="B288" s="220"/>
      <c r="C288" s="221"/>
      <c r="D288" s="221"/>
      <c r="E288" s="222" t="s">
        <v>517</v>
      </c>
      <c r="F288" s="223"/>
      <c r="G288" s="162">
        <f t="shared" si="4"/>
        <v>0</v>
      </c>
      <c r="H288" s="158"/>
      <c r="I288" s="158"/>
      <c r="J288" s="196"/>
      <c r="K288" s="277"/>
    </row>
    <row r="289" spans="1:11" ht="15" customHeight="1" hidden="1">
      <c r="A289" s="217"/>
      <c r="B289" s="220"/>
      <c r="C289" s="221"/>
      <c r="D289" s="221"/>
      <c r="E289" s="222" t="s">
        <v>518</v>
      </c>
      <c r="F289" s="223"/>
      <c r="G289" s="162">
        <f t="shared" si="4"/>
        <v>0</v>
      </c>
      <c r="H289" s="158"/>
      <c r="I289" s="158"/>
      <c r="J289" s="196"/>
      <c r="K289" s="277"/>
    </row>
    <row r="290" spans="1:11" ht="15" customHeight="1" hidden="1">
      <c r="A290" s="217"/>
      <c r="B290" s="220"/>
      <c r="C290" s="221"/>
      <c r="D290" s="221"/>
      <c r="E290" s="222" t="s">
        <v>518</v>
      </c>
      <c r="F290" s="223"/>
      <c r="G290" s="162">
        <f t="shared" si="4"/>
        <v>0</v>
      </c>
      <c r="H290" s="158"/>
      <c r="I290" s="158"/>
      <c r="J290" s="196"/>
      <c r="K290" s="277"/>
    </row>
    <row r="291" spans="1:11" ht="28.5" customHeight="1" hidden="1">
      <c r="A291" s="217">
        <v>2560</v>
      </c>
      <c r="B291" s="213" t="s">
        <v>586</v>
      </c>
      <c r="C291" s="214">
        <v>6</v>
      </c>
      <c r="D291" s="214">
        <v>0</v>
      </c>
      <c r="E291" s="218" t="s">
        <v>203</v>
      </c>
      <c r="F291" s="219" t="s">
        <v>909</v>
      </c>
      <c r="G291" s="162">
        <f t="shared" si="4"/>
        <v>4132</v>
      </c>
      <c r="H291" s="158">
        <f>SUM(H293)</f>
        <v>3110</v>
      </c>
      <c r="I291" s="158">
        <f>SUM(I293)</f>
        <v>1022</v>
      </c>
      <c r="J291" s="196"/>
      <c r="K291" s="277"/>
    </row>
    <row r="292" spans="1:11" ht="24.75" customHeight="1">
      <c r="A292" s="217">
        <v>2560</v>
      </c>
      <c r="B292" s="213" t="s">
        <v>586</v>
      </c>
      <c r="C292" s="214">
        <v>6</v>
      </c>
      <c r="D292" s="214">
        <v>0</v>
      </c>
      <c r="E292" s="233" t="s">
        <v>908</v>
      </c>
      <c r="F292" s="219"/>
      <c r="G292" s="162">
        <f>SUM(H292:I292)</f>
        <v>4132</v>
      </c>
      <c r="H292" s="162">
        <f>SUM(H293)</f>
        <v>3110</v>
      </c>
      <c r="I292" s="158">
        <f>SUM(I293)</f>
        <v>1022</v>
      </c>
      <c r="J292" s="196"/>
      <c r="K292" s="277"/>
    </row>
    <row r="293" spans="1:11" ht="27" customHeight="1">
      <c r="A293" s="217">
        <v>2561</v>
      </c>
      <c r="B293" s="220" t="s">
        <v>586</v>
      </c>
      <c r="C293" s="221">
        <v>6</v>
      </c>
      <c r="D293" s="221">
        <v>1</v>
      </c>
      <c r="E293" s="222" t="s">
        <v>908</v>
      </c>
      <c r="F293" s="228" t="s">
        <v>910</v>
      </c>
      <c r="G293" s="162">
        <f t="shared" si="4"/>
        <v>4132</v>
      </c>
      <c r="H293" s="162">
        <f>SUM(H295:H297)</f>
        <v>3110</v>
      </c>
      <c r="I293" s="162">
        <f>SUM(I295:I297)</f>
        <v>1022</v>
      </c>
      <c r="J293" s="290"/>
      <c r="K293" s="277"/>
    </row>
    <row r="294" spans="1:11" ht="39.75" customHeight="1">
      <c r="A294" s="217"/>
      <c r="B294" s="220"/>
      <c r="C294" s="221"/>
      <c r="D294" s="221"/>
      <c r="E294" s="222" t="s">
        <v>517</v>
      </c>
      <c r="F294" s="223"/>
      <c r="G294" s="162"/>
      <c r="H294" s="162"/>
      <c r="I294" s="158"/>
      <c r="J294" s="196"/>
      <c r="K294" s="277"/>
    </row>
    <row r="295" spans="1:11" ht="26.25" customHeight="1">
      <c r="A295" s="217"/>
      <c r="B295" s="220"/>
      <c r="C295" s="221"/>
      <c r="D295" s="221">
        <v>4511</v>
      </c>
      <c r="E295" s="222" t="s">
        <v>182</v>
      </c>
      <c r="F295" s="223"/>
      <c r="G295" s="162">
        <f t="shared" si="4"/>
        <v>2700</v>
      </c>
      <c r="H295" s="162">
        <v>2700</v>
      </c>
      <c r="I295" s="162">
        <v>0</v>
      </c>
      <c r="J295" s="196"/>
      <c r="K295" s="277"/>
    </row>
    <row r="296" spans="1:11" ht="21" customHeight="1">
      <c r="A296" s="217"/>
      <c r="B296" s="220"/>
      <c r="C296" s="221"/>
      <c r="D296" s="221">
        <v>4212</v>
      </c>
      <c r="E296" s="323" t="s">
        <v>1028</v>
      </c>
      <c r="F296" s="223"/>
      <c r="G296" s="162">
        <f t="shared" si="4"/>
        <v>410</v>
      </c>
      <c r="H296" s="162">
        <v>410</v>
      </c>
      <c r="I296" s="162">
        <v>0</v>
      </c>
      <c r="J296" s="196"/>
      <c r="K296" s="277"/>
    </row>
    <row r="297" spans="1:11" ht="21" customHeight="1">
      <c r="A297" s="217"/>
      <c r="B297" s="220"/>
      <c r="C297" s="221"/>
      <c r="D297" s="221">
        <v>5112</v>
      </c>
      <c r="E297" s="177" t="s">
        <v>506</v>
      </c>
      <c r="F297" s="223"/>
      <c r="G297" s="162">
        <f t="shared" si="4"/>
        <v>1022</v>
      </c>
      <c r="H297" s="162"/>
      <c r="I297" s="162">
        <v>1022</v>
      </c>
      <c r="J297" s="196"/>
      <c r="K297" s="277"/>
    </row>
    <row r="298" spans="1:11" s="32" customFormat="1" ht="37.5" customHeight="1">
      <c r="A298" s="171">
        <v>2600</v>
      </c>
      <c r="B298" s="213" t="s">
        <v>587</v>
      </c>
      <c r="C298" s="214">
        <v>0</v>
      </c>
      <c r="D298" s="214">
        <v>0</v>
      </c>
      <c r="E298" s="231" t="s">
        <v>219</v>
      </c>
      <c r="F298" s="229" t="s">
        <v>911</v>
      </c>
      <c r="G298" s="162">
        <f t="shared" si="4"/>
        <v>13300</v>
      </c>
      <c r="H298" s="162">
        <f>SUM(H319+H332+H314)</f>
        <v>7300</v>
      </c>
      <c r="I298" s="162">
        <f>SUM(I299+I304+I309+I319+I328+I332+I314)</f>
        <v>6000</v>
      </c>
      <c r="J298" s="247"/>
      <c r="K298" s="292"/>
    </row>
    <row r="299" spans="1:11" ht="15" customHeight="1" hidden="1">
      <c r="A299" s="217">
        <v>2610</v>
      </c>
      <c r="B299" s="213" t="s">
        <v>587</v>
      </c>
      <c r="C299" s="214">
        <v>1</v>
      </c>
      <c r="D299" s="214">
        <v>0</v>
      </c>
      <c r="E299" s="218" t="s">
        <v>204</v>
      </c>
      <c r="F299" s="219" t="s">
        <v>912</v>
      </c>
      <c r="G299" s="162">
        <f t="shared" si="4"/>
        <v>0</v>
      </c>
      <c r="H299" s="158">
        <f>SUM(H300)</f>
        <v>0</v>
      </c>
      <c r="I299" s="158">
        <f>SUM(I300)</f>
        <v>0</v>
      </c>
      <c r="J299" s="196"/>
      <c r="K299" s="277"/>
    </row>
    <row r="300" spans="1:11" ht="15" customHeight="1" hidden="1">
      <c r="A300" s="217">
        <v>2611</v>
      </c>
      <c r="B300" s="220" t="s">
        <v>587</v>
      </c>
      <c r="C300" s="221">
        <v>1</v>
      </c>
      <c r="D300" s="221">
        <v>1</v>
      </c>
      <c r="E300" s="222" t="s">
        <v>913</v>
      </c>
      <c r="F300" s="228" t="s">
        <v>914</v>
      </c>
      <c r="G300" s="162">
        <f t="shared" si="4"/>
        <v>0</v>
      </c>
      <c r="H300" s="158">
        <f>SUM(H302:H303)</f>
        <v>0</v>
      </c>
      <c r="I300" s="158">
        <f>SUM(I302:I303)</f>
        <v>0</v>
      </c>
      <c r="J300" s="196"/>
      <c r="K300" s="277"/>
    </row>
    <row r="301" spans="1:11" ht="36" customHeight="1" hidden="1">
      <c r="A301" s="217"/>
      <c r="B301" s="220"/>
      <c r="C301" s="221"/>
      <c r="D301" s="221"/>
      <c r="E301" s="222" t="s">
        <v>517</v>
      </c>
      <c r="F301" s="223"/>
      <c r="G301" s="162">
        <f t="shared" si="4"/>
        <v>0</v>
      </c>
      <c r="H301" s="158"/>
      <c r="I301" s="158"/>
      <c r="J301" s="196"/>
      <c r="K301" s="277"/>
    </row>
    <row r="302" spans="1:11" ht="15" customHeight="1" hidden="1">
      <c r="A302" s="217"/>
      <c r="B302" s="220"/>
      <c r="C302" s="221"/>
      <c r="D302" s="221"/>
      <c r="E302" s="222" t="s">
        <v>518</v>
      </c>
      <c r="F302" s="223"/>
      <c r="G302" s="162">
        <f t="shared" si="4"/>
        <v>0</v>
      </c>
      <c r="H302" s="158"/>
      <c r="I302" s="158"/>
      <c r="J302" s="196"/>
      <c r="K302" s="277"/>
    </row>
    <row r="303" spans="1:11" ht="15" customHeight="1" hidden="1">
      <c r="A303" s="217"/>
      <c r="B303" s="220"/>
      <c r="C303" s="221"/>
      <c r="D303" s="221"/>
      <c r="E303" s="222" t="s">
        <v>518</v>
      </c>
      <c r="F303" s="223"/>
      <c r="G303" s="162">
        <f t="shared" si="4"/>
        <v>0</v>
      </c>
      <c r="H303" s="158"/>
      <c r="I303" s="158"/>
      <c r="J303" s="196"/>
      <c r="K303" s="277"/>
    </row>
    <row r="304" spans="1:11" ht="15" customHeight="1" hidden="1">
      <c r="A304" s="217">
        <v>2620</v>
      </c>
      <c r="B304" s="213" t="s">
        <v>587</v>
      </c>
      <c r="C304" s="214">
        <v>2</v>
      </c>
      <c r="D304" s="214">
        <v>0</v>
      </c>
      <c r="E304" s="218" t="s">
        <v>205</v>
      </c>
      <c r="F304" s="219" t="s">
        <v>916</v>
      </c>
      <c r="G304" s="162">
        <f t="shared" si="4"/>
        <v>0</v>
      </c>
      <c r="H304" s="158">
        <f>SUM(H305)</f>
        <v>0</v>
      </c>
      <c r="I304" s="158">
        <f>SUM(I305)</f>
        <v>0</v>
      </c>
      <c r="J304" s="196"/>
      <c r="K304" s="277"/>
    </row>
    <row r="305" spans="1:11" ht="15" customHeight="1" hidden="1">
      <c r="A305" s="217">
        <v>2621</v>
      </c>
      <c r="B305" s="220" t="s">
        <v>587</v>
      </c>
      <c r="C305" s="221">
        <v>2</v>
      </c>
      <c r="D305" s="221">
        <v>1</v>
      </c>
      <c r="E305" s="222" t="s">
        <v>915</v>
      </c>
      <c r="F305" s="228" t="s">
        <v>917</v>
      </c>
      <c r="G305" s="162">
        <f t="shared" si="4"/>
        <v>0</v>
      </c>
      <c r="H305" s="158">
        <f>SUM(H307:H308)</f>
        <v>0</v>
      </c>
      <c r="I305" s="158">
        <f>SUM(I307:I308)</f>
        <v>0</v>
      </c>
      <c r="J305" s="196"/>
      <c r="K305" s="277"/>
    </row>
    <row r="306" spans="1:11" ht="36" customHeight="1" hidden="1">
      <c r="A306" s="217"/>
      <c r="B306" s="220"/>
      <c r="C306" s="221"/>
      <c r="D306" s="221"/>
      <c r="E306" s="222" t="s">
        <v>517</v>
      </c>
      <c r="F306" s="223"/>
      <c r="G306" s="162">
        <f t="shared" si="4"/>
        <v>0</v>
      </c>
      <c r="H306" s="158"/>
      <c r="I306" s="158"/>
      <c r="J306" s="196"/>
      <c r="K306" s="277"/>
    </row>
    <row r="307" spans="1:11" ht="15" customHeight="1" hidden="1">
      <c r="A307" s="217"/>
      <c r="B307" s="220"/>
      <c r="C307" s="221"/>
      <c r="D307" s="221"/>
      <c r="E307" s="222" t="s">
        <v>518</v>
      </c>
      <c r="F307" s="223"/>
      <c r="G307" s="162">
        <f t="shared" si="4"/>
        <v>0</v>
      </c>
      <c r="H307" s="158"/>
      <c r="I307" s="158"/>
      <c r="J307" s="196"/>
      <c r="K307" s="277"/>
    </row>
    <row r="308" spans="1:11" ht="15" customHeight="1" hidden="1">
      <c r="A308" s="217"/>
      <c r="B308" s="220"/>
      <c r="C308" s="221"/>
      <c r="D308" s="221"/>
      <c r="E308" s="222" t="s">
        <v>518</v>
      </c>
      <c r="F308" s="223"/>
      <c r="G308" s="162">
        <f t="shared" si="4"/>
        <v>0</v>
      </c>
      <c r="H308" s="158"/>
      <c r="I308" s="158"/>
      <c r="J308" s="196"/>
      <c r="K308" s="277"/>
    </row>
    <row r="309" spans="1:11" ht="15" customHeight="1" hidden="1">
      <c r="A309" s="217">
        <v>2630</v>
      </c>
      <c r="B309" s="213" t="s">
        <v>587</v>
      </c>
      <c r="C309" s="214">
        <v>3</v>
      </c>
      <c r="D309" s="214">
        <v>0</v>
      </c>
      <c r="E309" s="218" t="s">
        <v>206</v>
      </c>
      <c r="F309" s="219" t="s">
        <v>918</v>
      </c>
      <c r="G309" s="162">
        <f t="shared" si="4"/>
        <v>0</v>
      </c>
      <c r="H309" s="158">
        <f>SUM(H310)</f>
        <v>0</v>
      </c>
      <c r="I309" s="158">
        <f>SUM(I310)</f>
        <v>0</v>
      </c>
      <c r="J309" s="196"/>
      <c r="K309" s="277"/>
    </row>
    <row r="310" spans="1:11" ht="15" customHeight="1" hidden="1">
      <c r="A310" s="217">
        <v>2631</v>
      </c>
      <c r="B310" s="220" t="s">
        <v>587</v>
      </c>
      <c r="C310" s="221">
        <v>3</v>
      </c>
      <c r="D310" s="221">
        <v>1</v>
      </c>
      <c r="E310" s="222" t="s">
        <v>919</v>
      </c>
      <c r="F310" s="235" t="s">
        <v>920</v>
      </c>
      <c r="G310" s="162">
        <f t="shared" si="4"/>
        <v>0</v>
      </c>
      <c r="H310" s="158">
        <f>SUM(H312:H313)</f>
        <v>0</v>
      </c>
      <c r="I310" s="158">
        <f>SUM(I312:I313)</f>
        <v>0</v>
      </c>
      <c r="J310" s="196"/>
      <c r="K310" s="277"/>
    </row>
    <row r="311" spans="1:11" ht="36" customHeight="1" hidden="1">
      <c r="A311" s="217"/>
      <c r="B311" s="220"/>
      <c r="C311" s="221"/>
      <c r="D311" s="221"/>
      <c r="E311" s="222" t="s">
        <v>517</v>
      </c>
      <c r="F311" s="223"/>
      <c r="G311" s="162">
        <f t="shared" si="4"/>
        <v>0</v>
      </c>
      <c r="H311" s="158"/>
      <c r="I311" s="158"/>
      <c r="J311" s="196"/>
      <c r="K311" s="277"/>
    </row>
    <row r="312" spans="1:11" ht="15" customHeight="1" hidden="1">
      <c r="A312" s="217"/>
      <c r="B312" s="220"/>
      <c r="C312" s="221"/>
      <c r="D312" s="221"/>
      <c r="E312" s="222" t="s">
        <v>518</v>
      </c>
      <c r="F312" s="223"/>
      <c r="G312" s="162">
        <f t="shared" si="4"/>
        <v>0</v>
      </c>
      <c r="H312" s="158"/>
      <c r="I312" s="158"/>
      <c r="J312" s="196"/>
      <c r="K312" s="277"/>
    </row>
    <row r="313" spans="1:11" ht="15" customHeight="1" hidden="1">
      <c r="A313" s="217"/>
      <c r="B313" s="220"/>
      <c r="C313" s="221"/>
      <c r="D313" s="221"/>
      <c r="E313" s="222" t="s">
        <v>518</v>
      </c>
      <c r="F313" s="223"/>
      <c r="G313" s="162">
        <f t="shared" si="4"/>
        <v>0</v>
      </c>
      <c r="H313" s="158"/>
      <c r="I313" s="158"/>
      <c r="J313" s="196"/>
      <c r="K313" s="277"/>
    </row>
    <row r="314" spans="1:11" ht="24.75" customHeight="1">
      <c r="A314" s="217">
        <v>2630</v>
      </c>
      <c r="B314" s="220" t="s">
        <v>587</v>
      </c>
      <c r="C314" s="221">
        <v>3</v>
      </c>
      <c r="D314" s="221">
        <v>0</v>
      </c>
      <c r="E314" s="59" t="s">
        <v>206</v>
      </c>
      <c r="F314" s="223"/>
      <c r="G314" s="162">
        <f t="shared" si="4"/>
        <v>0</v>
      </c>
      <c r="H314" s="158">
        <f>SUM(H315:H317)</f>
        <v>0</v>
      </c>
      <c r="I314" s="158">
        <f>SUM(I315)</f>
        <v>0</v>
      </c>
      <c r="J314" s="196"/>
      <c r="K314" s="277"/>
    </row>
    <row r="315" spans="1:11" ht="24" customHeight="1">
      <c r="A315" s="217">
        <v>2631</v>
      </c>
      <c r="B315" s="220" t="s">
        <v>587</v>
      </c>
      <c r="C315" s="221">
        <v>3</v>
      </c>
      <c r="D315" s="221">
        <v>1</v>
      </c>
      <c r="E315" s="307" t="s">
        <v>1001</v>
      </c>
      <c r="F315" s="223"/>
      <c r="G315" s="308">
        <f>SUM(H315:I315)</f>
        <v>0</v>
      </c>
      <c r="H315" s="158">
        <v>0</v>
      </c>
      <c r="I315" s="158">
        <f>SUM(I316:I318)</f>
        <v>0</v>
      </c>
      <c r="J315" s="196"/>
      <c r="K315" s="277"/>
    </row>
    <row r="316" spans="1:11" ht="24" customHeight="1">
      <c r="A316" s="217"/>
      <c r="B316" s="220"/>
      <c r="C316" s="221"/>
      <c r="D316" s="221"/>
      <c r="E316" s="222" t="s">
        <v>517</v>
      </c>
      <c r="F316" s="223"/>
      <c r="G316" s="308"/>
      <c r="H316" s="158"/>
      <c r="I316" s="158"/>
      <c r="J316" s="196"/>
      <c r="K316" s="277"/>
    </row>
    <row r="317" spans="1:11" ht="25.5" customHeight="1">
      <c r="A317" s="217"/>
      <c r="B317" s="220"/>
      <c r="C317" s="221"/>
      <c r="D317" s="221">
        <v>5113</v>
      </c>
      <c r="E317" s="177" t="s">
        <v>507</v>
      </c>
      <c r="F317" s="223"/>
      <c r="G317" s="162">
        <f>SUM(H317:I317)</f>
        <v>0</v>
      </c>
      <c r="H317" s="158"/>
      <c r="I317" s="158">
        <v>0</v>
      </c>
      <c r="J317" s="196"/>
      <c r="K317" s="277"/>
    </row>
    <row r="318" spans="1:11" ht="25.5" customHeight="1">
      <c r="A318" s="217"/>
      <c r="B318" s="220"/>
      <c r="C318" s="221"/>
      <c r="D318" s="221">
        <v>5129</v>
      </c>
      <c r="E318" s="177" t="s">
        <v>504</v>
      </c>
      <c r="F318" s="223"/>
      <c r="G318" s="162">
        <f>SUM(H318:I318)</f>
        <v>0</v>
      </c>
      <c r="H318" s="158"/>
      <c r="I318" s="158">
        <v>0</v>
      </c>
      <c r="J318" s="196"/>
      <c r="K318" s="277"/>
    </row>
    <row r="319" spans="1:11" ht="18.75" customHeight="1">
      <c r="A319" s="217">
        <v>2640</v>
      </c>
      <c r="B319" s="213" t="s">
        <v>587</v>
      </c>
      <c r="C319" s="214">
        <v>4</v>
      </c>
      <c r="D319" s="214">
        <v>0</v>
      </c>
      <c r="E319" s="218" t="s">
        <v>207</v>
      </c>
      <c r="F319" s="219" t="s">
        <v>921</v>
      </c>
      <c r="G319" s="162">
        <f t="shared" si="4"/>
        <v>13300</v>
      </c>
      <c r="H319" s="158">
        <f>SUM(H320)</f>
        <v>7300</v>
      </c>
      <c r="I319" s="158">
        <f>SUM(I320)</f>
        <v>6000</v>
      </c>
      <c r="J319" s="196"/>
      <c r="K319" s="277"/>
    </row>
    <row r="320" spans="1:11" ht="19.5" customHeight="1">
      <c r="A320" s="217">
        <v>2641</v>
      </c>
      <c r="B320" s="220" t="s">
        <v>587</v>
      </c>
      <c r="C320" s="221">
        <v>4</v>
      </c>
      <c r="D320" s="221">
        <v>1</v>
      </c>
      <c r="E320" s="222" t="s">
        <v>922</v>
      </c>
      <c r="F320" s="228" t="s">
        <v>923</v>
      </c>
      <c r="G320" s="162">
        <f t="shared" si="4"/>
        <v>13300</v>
      </c>
      <c r="H320" s="158">
        <f>SUM(H322:H327)</f>
        <v>7300</v>
      </c>
      <c r="I320" s="158">
        <f>SUM(I322:I327)</f>
        <v>6000</v>
      </c>
      <c r="J320" s="196"/>
      <c r="K320" s="277"/>
    </row>
    <row r="321" spans="1:11" ht="36.75" customHeight="1">
      <c r="A321" s="217"/>
      <c r="B321" s="220"/>
      <c r="C321" s="221"/>
      <c r="D321" s="221"/>
      <c r="E321" s="222" t="s">
        <v>517</v>
      </c>
      <c r="F321" s="223"/>
      <c r="G321" s="162"/>
      <c r="H321" s="158"/>
      <c r="I321" s="158"/>
      <c r="J321" s="196"/>
      <c r="K321" s="277"/>
    </row>
    <row r="322" spans="1:11" ht="15.75" customHeight="1">
      <c r="A322" s="217"/>
      <c r="B322" s="220"/>
      <c r="C322" s="221"/>
      <c r="D322" s="221">
        <v>4212</v>
      </c>
      <c r="E322" s="324" t="s">
        <v>1028</v>
      </c>
      <c r="F322" s="223"/>
      <c r="G322" s="162">
        <f>SUM(H322:I322)</f>
        <v>5800</v>
      </c>
      <c r="H322" s="158">
        <v>5800</v>
      </c>
      <c r="I322" s="158"/>
      <c r="J322" s="196"/>
      <c r="K322" s="277"/>
    </row>
    <row r="323" spans="1:11" ht="27.75" customHeight="1">
      <c r="A323" s="217"/>
      <c r="B323" s="220"/>
      <c r="C323" s="221"/>
      <c r="D323" s="221">
        <v>4511</v>
      </c>
      <c r="E323" s="177" t="s">
        <v>418</v>
      </c>
      <c r="F323" s="223"/>
      <c r="G323" s="162">
        <f>SUM(H323:I323)</f>
        <v>1500</v>
      </c>
      <c r="H323" s="295">
        <v>1500</v>
      </c>
      <c r="I323" s="158"/>
      <c r="J323" s="196"/>
      <c r="K323" s="277"/>
    </row>
    <row r="324" spans="1:11" ht="15" customHeight="1">
      <c r="A324" s="217"/>
      <c r="B324" s="220"/>
      <c r="C324" s="221"/>
      <c r="D324" s="221">
        <v>5112</v>
      </c>
      <c r="E324" s="177" t="s">
        <v>506</v>
      </c>
      <c r="F324" s="223"/>
      <c r="G324" s="162">
        <f>SUM(H324:I324)</f>
        <v>0</v>
      </c>
      <c r="H324" s="158"/>
      <c r="I324" s="158">
        <v>0</v>
      </c>
      <c r="J324" s="196"/>
      <c r="K324" s="277"/>
    </row>
    <row r="325" spans="1:11" ht="24" customHeight="1">
      <c r="A325" s="217"/>
      <c r="B325" s="220"/>
      <c r="C325" s="221"/>
      <c r="D325" s="221">
        <v>5113</v>
      </c>
      <c r="E325" s="177" t="s">
        <v>507</v>
      </c>
      <c r="F325" s="280"/>
      <c r="G325" s="162">
        <f>SUM(H325:I325)</f>
        <v>1000</v>
      </c>
      <c r="H325" s="158"/>
      <c r="I325" s="158">
        <v>1000</v>
      </c>
      <c r="J325" s="196"/>
      <c r="K325" s="277"/>
    </row>
    <row r="326" spans="1:11" ht="15" customHeight="1">
      <c r="A326" s="217"/>
      <c r="B326" s="220"/>
      <c r="C326" s="221"/>
      <c r="D326" s="221">
        <v>5129</v>
      </c>
      <c r="E326" s="177" t="s">
        <v>504</v>
      </c>
      <c r="F326" s="223"/>
      <c r="G326" s="162">
        <f>SUM(H326:I326)</f>
        <v>5000</v>
      </c>
      <c r="H326" s="158"/>
      <c r="I326" s="158">
        <v>5000</v>
      </c>
      <c r="J326" s="196"/>
      <c r="K326" s="277"/>
    </row>
    <row r="327" spans="1:11" ht="18" customHeight="1">
      <c r="A327" s="217"/>
      <c r="B327" s="220"/>
      <c r="C327" s="221"/>
      <c r="D327" s="221">
        <v>5134</v>
      </c>
      <c r="E327" s="177" t="s">
        <v>501</v>
      </c>
      <c r="F327" s="223"/>
      <c r="G327" s="162">
        <f t="shared" si="4"/>
        <v>0</v>
      </c>
      <c r="H327" s="158"/>
      <c r="I327" s="158">
        <v>0</v>
      </c>
      <c r="J327" s="196"/>
      <c r="K327" s="277"/>
    </row>
    <row r="328" spans="1:11" ht="0.75" customHeight="1">
      <c r="A328" s="217">
        <v>2650</v>
      </c>
      <c r="B328" s="213" t="s">
        <v>587</v>
      </c>
      <c r="C328" s="214">
        <v>5</v>
      </c>
      <c r="D328" s="214">
        <v>0</v>
      </c>
      <c r="E328" s="218" t="s">
        <v>39</v>
      </c>
      <c r="F328" s="219" t="s">
        <v>929</v>
      </c>
      <c r="G328" s="162">
        <f t="shared" si="4"/>
        <v>0</v>
      </c>
      <c r="H328" s="158">
        <f>SUM(H329)</f>
        <v>0</v>
      </c>
      <c r="I328" s="158">
        <f>SUM(I329)</f>
        <v>0</v>
      </c>
      <c r="J328" s="196"/>
      <c r="K328" s="277"/>
    </row>
    <row r="329" spans="1:11" ht="36" customHeight="1" hidden="1">
      <c r="A329" s="217">
        <v>2651</v>
      </c>
      <c r="B329" s="220" t="s">
        <v>587</v>
      </c>
      <c r="C329" s="221">
        <v>5</v>
      </c>
      <c r="D329" s="221">
        <v>1</v>
      </c>
      <c r="E329" s="222" t="s">
        <v>928</v>
      </c>
      <c r="F329" s="228" t="s">
        <v>930</v>
      </c>
      <c r="G329" s="162">
        <f t="shared" si="4"/>
        <v>0</v>
      </c>
      <c r="H329" s="158">
        <f>SUM(H331:H331)</f>
        <v>0</v>
      </c>
      <c r="I329" s="158">
        <f>SUM(I331:I331)</f>
        <v>0</v>
      </c>
      <c r="J329" s="196"/>
      <c r="K329" s="277"/>
    </row>
    <row r="330" spans="1:11" ht="36" customHeight="1" hidden="1">
      <c r="A330" s="217"/>
      <c r="B330" s="220"/>
      <c r="C330" s="221"/>
      <c r="D330" s="221"/>
      <c r="E330" s="222" t="s">
        <v>517</v>
      </c>
      <c r="F330" s="223"/>
      <c r="G330" s="162">
        <f t="shared" si="4"/>
        <v>0</v>
      </c>
      <c r="H330" s="158"/>
      <c r="I330" s="158"/>
      <c r="J330" s="196"/>
      <c r="K330" s="277"/>
    </row>
    <row r="331" spans="1:11" ht="15" customHeight="1" hidden="1">
      <c r="A331" s="217"/>
      <c r="B331" s="220"/>
      <c r="C331" s="221"/>
      <c r="D331" s="221"/>
      <c r="E331" s="222" t="s">
        <v>518</v>
      </c>
      <c r="F331" s="223"/>
      <c r="G331" s="162">
        <f t="shared" si="4"/>
        <v>0</v>
      </c>
      <c r="H331" s="158"/>
      <c r="I331" s="158"/>
      <c r="J331" s="196"/>
      <c r="K331" s="277"/>
    </row>
    <row r="332" spans="1:11" ht="40.5" customHeight="1">
      <c r="A332" s="217">
        <v>2660</v>
      </c>
      <c r="B332" s="213" t="s">
        <v>587</v>
      </c>
      <c r="C332" s="214">
        <v>6</v>
      </c>
      <c r="D332" s="214">
        <v>0</v>
      </c>
      <c r="E332" s="218" t="s">
        <v>209</v>
      </c>
      <c r="F332" s="230" t="s">
        <v>941</v>
      </c>
      <c r="G332" s="162">
        <f t="shared" si="4"/>
        <v>0</v>
      </c>
      <c r="H332" s="158">
        <f>SUM(H333)</f>
        <v>0</v>
      </c>
      <c r="I332" s="158">
        <f>SUM(I333)</f>
        <v>0</v>
      </c>
      <c r="J332" s="196"/>
      <c r="K332" s="277"/>
    </row>
    <row r="333" spans="1:11" ht="29.25" customHeight="1">
      <c r="A333" s="217">
        <v>2661</v>
      </c>
      <c r="B333" s="220" t="s">
        <v>587</v>
      </c>
      <c r="C333" s="221">
        <v>6</v>
      </c>
      <c r="D333" s="221">
        <v>1</v>
      </c>
      <c r="E333" s="222" t="s">
        <v>931</v>
      </c>
      <c r="F333" s="228" t="s">
        <v>942</v>
      </c>
      <c r="G333" s="162">
        <f aca="true" t="shared" si="5" ref="G333:G396">SUM(H333:I333)</f>
        <v>0</v>
      </c>
      <c r="H333" s="158">
        <f>SUM(H335:H337)</f>
        <v>0</v>
      </c>
      <c r="I333" s="158">
        <f>SUM(I335:I337)</f>
        <v>0</v>
      </c>
      <c r="J333" s="196"/>
      <c r="K333" s="277"/>
    </row>
    <row r="334" spans="1:11" ht="36.75" customHeight="1">
      <c r="A334" s="217"/>
      <c r="B334" s="220"/>
      <c r="C334" s="221"/>
      <c r="D334" s="221"/>
      <c r="E334" s="222" t="s">
        <v>517</v>
      </c>
      <c r="F334" s="223"/>
      <c r="G334" s="162"/>
      <c r="H334" s="158"/>
      <c r="I334" s="158"/>
      <c r="J334" s="196"/>
      <c r="K334" s="277"/>
    </row>
    <row r="335" spans="1:11" ht="26.25" customHeight="1">
      <c r="A335" s="217"/>
      <c r="B335" s="220"/>
      <c r="C335" s="221"/>
      <c r="D335" s="221">
        <v>5112</v>
      </c>
      <c r="E335" s="177" t="s">
        <v>506</v>
      </c>
      <c r="F335" s="223"/>
      <c r="G335" s="162">
        <f t="shared" si="5"/>
        <v>0</v>
      </c>
      <c r="H335" s="158"/>
      <c r="I335" s="158">
        <v>0</v>
      </c>
      <c r="J335" s="196"/>
      <c r="K335" s="277"/>
    </row>
    <row r="336" spans="1:11" ht="26.25" customHeight="1">
      <c r="A336" s="217"/>
      <c r="B336" s="220"/>
      <c r="C336" s="221"/>
      <c r="D336" s="221">
        <v>5113</v>
      </c>
      <c r="E336" s="177" t="s">
        <v>507</v>
      </c>
      <c r="F336" s="223"/>
      <c r="G336" s="162">
        <f>SUM(H336:I336)</f>
        <v>0</v>
      </c>
      <c r="H336" s="158"/>
      <c r="I336" s="158">
        <v>0</v>
      </c>
      <c r="J336" s="196"/>
      <c r="K336" s="277"/>
    </row>
    <row r="337" spans="1:11" ht="26.25" customHeight="1">
      <c r="A337" s="217"/>
      <c r="B337" s="220"/>
      <c r="C337" s="221"/>
      <c r="D337" s="221">
        <v>5134</v>
      </c>
      <c r="E337" s="177" t="s">
        <v>501</v>
      </c>
      <c r="F337" s="223"/>
      <c r="G337" s="162">
        <f t="shared" si="5"/>
        <v>0</v>
      </c>
      <c r="H337" s="158"/>
      <c r="I337" s="158">
        <v>0</v>
      </c>
      <c r="J337" s="196"/>
      <c r="K337" s="277"/>
    </row>
    <row r="338" spans="1:11" s="32" customFormat="1" ht="26.25" customHeight="1">
      <c r="A338" s="171">
        <v>2700</v>
      </c>
      <c r="B338" s="213" t="s">
        <v>588</v>
      </c>
      <c r="C338" s="214">
        <v>0</v>
      </c>
      <c r="D338" s="214">
        <v>0</v>
      </c>
      <c r="E338" s="231" t="s">
        <v>220</v>
      </c>
      <c r="F338" s="229" t="s">
        <v>943</v>
      </c>
      <c r="G338" s="162">
        <f t="shared" si="5"/>
        <v>0</v>
      </c>
      <c r="H338" s="162">
        <f>SUM(H339+H352+H369+H385+H390+H395)</f>
        <v>0</v>
      </c>
      <c r="I338" s="162">
        <f>SUM(I339+I352+I369+I385+I390+I395)</f>
        <v>0</v>
      </c>
      <c r="J338" s="247"/>
      <c r="K338" s="292"/>
    </row>
    <row r="339" spans="1:11" ht="28.5" customHeight="1" hidden="1">
      <c r="A339" s="217">
        <v>2710</v>
      </c>
      <c r="B339" s="213" t="s">
        <v>588</v>
      </c>
      <c r="C339" s="214">
        <v>1</v>
      </c>
      <c r="D339" s="214">
        <v>0</v>
      </c>
      <c r="E339" s="218" t="s">
        <v>299</v>
      </c>
      <c r="F339" s="219" t="s">
        <v>944</v>
      </c>
      <c r="G339" s="162">
        <f t="shared" si="5"/>
        <v>0</v>
      </c>
      <c r="H339" s="158">
        <f>SUM(H340+H344+H348)</f>
        <v>0</v>
      </c>
      <c r="I339" s="158">
        <f>SUM(I340+I344+I348)</f>
        <v>0</v>
      </c>
      <c r="J339" s="196"/>
      <c r="K339" s="277"/>
    </row>
    <row r="340" spans="1:11" ht="15" customHeight="1" hidden="1">
      <c r="A340" s="217">
        <v>2711</v>
      </c>
      <c r="B340" s="220" t="s">
        <v>588</v>
      </c>
      <c r="C340" s="221">
        <v>1</v>
      </c>
      <c r="D340" s="221">
        <v>1</v>
      </c>
      <c r="E340" s="222" t="s">
        <v>945</v>
      </c>
      <c r="F340" s="228" t="s">
        <v>946</v>
      </c>
      <c r="G340" s="162">
        <f t="shared" si="5"/>
        <v>0</v>
      </c>
      <c r="H340" s="158">
        <f>SUM(H342:H343)</f>
        <v>0</v>
      </c>
      <c r="I340" s="158">
        <f>SUM(I342:I343)</f>
        <v>0</v>
      </c>
      <c r="J340" s="196"/>
      <c r="K340" s="277"/>
    </row>
    <row r="341" spans="1:11" ht="36" customHeight="1" hidden="1">
      <c r="A341" s="217"/>
      <c r="B341" s="220"/>
      <c r="C341" s="221"/>
      <c r="D341" s="221"/>
      <c r="E341" s="222" t="s">
        <v>517</v>
      </c>
      <c r="F341" s="223"/>
      <c r="G341" s="162">
        <f t="shared" si="5"/>
        <v>0</v>
      </c>
      <c r="H341" s="158"/>
      <c r="I341" s="158"/>
      <c r="J341" s="196"/>
      <c r="K341" s="277"/>
    </row>
    <row r="342" spans="1:11" ht="15" customHeight="1" hidden="1">
      <c r="A342" s="217"/>
      <c r="B342" s="220"/>
      <c r="C342" s="221"/>
      <c r="D342" s="221"/>
      <c r="E342" s="222" t="s">
        <v>518</v>
      </c>
      <c r="F342" s="223"/>
      <c r="G342" s="162">
        <f t="shared" si="5"/>
        <v>0</v>
      </c>
      <c r="H342" s="158"/>
      <c r="I342" s="158"/>
      <c r="J342" s="196"/>
      <c r="K342" s="277"/>
    </row>
    <row r="343" spans="1:11" ht="15" customHeight="1" hidden="1">
      <c r="A343" s="217"/>
      <c r="B343" s="220"/>
      <c r="C343" s="221"/>
      <c r="D343" s="221"/>
      <c r="E343" s="222" t="s">
        <v>518</v>
      </c>
      <c r="F343" s="223"/>
      <c r="G343" s="162">
        <f t="shared" si="5"/>
        <v>0</v>
      </c>
      <c r="H343" s="158"/>
      <c r="I343" s="158"/>
      <c r="J343" s="196"/>
      <c r="K343" s="277"/>
    </row>
    <row r="344" spans="1:11" ht="15" customHeight="1" hidden="1">
      <c r="A344" s="217">
        <v>2712</v>
      </c>
      <c r="B344" s="220" t="s">
        <v>588</v>
      </c>
      <c r="C344" s="221">
        <v>1</v>
      </c>
      <c r="D344" s="221">
        <v>2</v>
      </c>
      <c r="E344" s="222" t="s">
        <v>947</v>
      </c>
      <c r="F344" s="228" t="s">
        <v>948</v>
      </c>
      <c r="G344" s="162">
        <f t="shared" si="5"/>
        <v>0</v>
      </c>
      <c r="H344" s="158">
        <f>SUM(H346:H347)</f>
        <v>0</v>
      </c>
      <c r="I344" s="158">
        <f>SUM(I346:I347)</f>
        <v>0</v>
      </c>
      <c r="J344" s="196"/>
      <c r="K344" s="277"/>
    </row>
    <row r="345" spans="1:11" ht="36" customHeight="1" hidden="1">
      <c r="A345" s="217"/>
      <c r="B345" s="220"/>
      <c r="C345" s="221"/>
      <c r="D345" s="221"/>
      <c r="E345" s="222" t="s">
        <v>517</v>
      </c>
      <c r="F345" s="223"/>
      <c r="G345" s="162">
        <f t="shared" si="5"/>
        <v>0</v>
      </c>
      <c r="H345" s="158"/>
      <c r="I345" s="158"/>
      <c r="J345" s="196"/>
      <c r="K345" s="277"/>
    </row>
    <row r="346" spans="1:11" ht="15" customHeight="1" hidden="1">
      <c r="A346" s="217"/>
      <c r="B346" s="220"/>
      <c r="C346" s="221"/>
      <c r="D346" s="221"/>
      <c r="E346" s="222" t="s">
        <v>518</v>
      </c>
      <c r="F346" s="223"/>
      <c r="G346" s="162">
        <f t="shared" si="5"/>
        <v>0</v>
      </c>
      <c r="H346" s="158"/>
      <c r="I346" s="158"/>
      <c r="J346" s="196"/>
      <c r="K346" s="277"/>
    </row>
    <row r="347" spans="1:11" ht="15" customHeight="1" hidden="1">
      <c r="A347" s="217"/>
      <c r="B347" s="220"/>
      <c r="C347" s="221"/>
      <c r="D347" s="221"/>
      <c r="E347" s="222" t="s">
        <v>518</v>
      </c>
      <c r="F347" s="223"/>
      <c r="G347" s="162">
        <f t="shared" si="5"/>
        <v>0</v>
      </c>
      <c r="H347" s="158"/>
      <c r="I347" s="158"/>
      <c r="J347" s="196"/>
      <c r="K347" s="277"/>
    </row>
    <row r="348" spans="1:11" ht="15" customHeight="1" hidden="1">
      <c r="A348" s="217">
        <v>2713</v>
      </c>
      <c r="B348" s="220" t="s">
        <v>588</v>
      </c>
      <c r="C348" s="221">
        <v>1</v>
      </c>
      <c r="D348" s="221">
        <v>3</v>
      </c>
      <c r="E348" s="222" t="s">
        <v>359</v>
      </c>
      <c r="F348" s="228" t="s">
        <v>949</v>
      </c>
      <c r="G348" s="162">
        <f t="shared" si="5"/>
        <v>0</v>
      </c>
      <c r="H348" s="158">
        <f>SUM(H350:H351)</f>
        <v>0</v>
      </c>
      <c r="I348" s="158">
        <f>SUM(I350:I351)</f>
        <v>0</v>
      </c>
      <c r="J348" s="196"/>
      <c r="K348" s="277"/>
    </row>
    <row r="349" spans="1:11" ht="36" customHeight="1" hidden="1">
      <c r="A349" s="217"/>
      <c r="B349" s="220"/>
      <c r="C349" s="221"/>
      <c r="D349" s="221"/>
      <c r="E349" s="222" t="s">
        <v>517</v>
      </c>
      <c r="F349" s="223"/>
      <c r="G349" s="162">
        <f t="shared" si="5"/>
        <v>0</v>
      </c>
      <c r="H349" s="158"/>
      <c r="I349" s="158"/>
      <c r="J349" s="196"/>
      <c r="K349" s="277"/>
    </row>
    <row r="350" spans="1:11" ht="15" customHeight="1" hidden="1">
      <c r="A350" s="217"/>
      <c r="B350" s="220"/>
      <c r="C350" s="221"/>
      <c r="D350" s="221"/>
      <c r="E350" s="222" t="s">
        <v>518</v>
      </c>
      <c r="F350" s="223"/>
      <c r="G350" s="162">
        <f t="shared" si="5"/>
        <v>0</v>
      </c>
      <c r="H350" s="158"/>
      <c r="I350" s="158"/>
      <c r="J350" s="196"/>
      <c r="K350" s="277"/>
    </row>
    <row r="351" spans="1:11" ht="15" customHeight="1" hidden="1">
      <c r="A351" s="217"/>
      <c r="B351" s="220"/>
      <c r="C351" s="221"/>
      <c r="D351" s="221"/>
      <c r="E351" s="222" t="s">
        <v>518</v>
      </c>
      <c r="F351" s="223"/>
      <c r="G351" s="162">
        <f t="shared" si="5"/>
        <v>0</v>
      </c>
      <c r="H351" s="158"/>
      <c r="I351" s="158"/>
      <c r="J351" s="196"/>
      <c r="K351" s="277"/>
    </row>
    <row r="352" spans="1:11" ht="24" customHeight="1" hidden="1">
      <c r="A352" s="217">
        <v>2720</v>
      </c>
      <c r="B352" s="213" t="s">
        <v>588</v>
      </c>
      <c r="C352" s="214">
        <v>2</v>
      </c>
      <c r="D352" s="214">
        <v>0</v>
      </c>
      <c r="E352" s="218" t="s">
        <v>300</v>
      </c>
      <c r="F352" s="219" t="s">
        <v>950</v>
      </c>
      <c r="G352" s="162">
        <f t="shared" si="5"/>
        <v>0</v>
      </c>
      <c r="H352" s="158">
        <f>SUM(H353,H357,H361,H365)</f>
        <v>0</v>
      </c>
      <c r="I352" s="158">
        <f>SUM(I353,I357,I361,I365)</f>
        <v>0</v>
      </c>
      <c r="J352" s="196"/>
      <c r="K352" s="277"/>
    </row>
    <row r="353" spans="1:11" ht="24" customHeight="1" hidden="1">
      <c r="A353" s="217">
        <v>2721</v>
      </c>
      <c r="B353" s="220" t="s">
        <v>588</v>
      </c>
      <c r="C353" s="221">
        <v>2</v>
      </c>
      <c r="D353" s="221">
        <v>1</v>
      </c>
      <c r="E353" s="222" t="s">
        <v>951</v>
      </c>
      <c r="F353" s="228" t="s">
        <v>952</v>
      </c>
      <c r="G353" s="162">
        <f t="shared" si="5"/>
        <v>0</v>
      </c>
      <c r="H353" s="158">
        <f>SUM(H355:H356)</f>
        <v>0</v>
      </c>
      <c r="I353" s="158">
        <f>SUM(I355:I356)</f>
        <v>0</v>
      </c>
      <c r="J353" s="196"/>
      <c r="K353" s="277"/>
    </row>
    <row r="354" spans="1:11" ht="36" customHeight="1" hidden="1">
      <c r="A354" s="217"/>
      <c r="B354" s="220"/>
      <c r="C354" s="221"/>
      <c r="D354" s="221"/>
      <c r="E354" s="222" t="s">
        <v>517</v>
      </c>
      <c r="F354" s="223"/>
      <c r="G354" s="162">
        <f t="shared" si="5"/>
        <v>0</v>
      </c>
      <c r="H354" s="158"/>
      <c r="I354" s="158"/>
      <c r="J354" s="196"/>
      <c r="K354" s="277"/>
    </row>
    <row r="355" spans="1:11" ht="15" customHeight="1" hidden="1">
      <c r="A355" s="217"/>
      <c r="B355" s="220"/>
      <c r="C355" s="221"/>
      <c r="D355" s="221"/>
      <c r="E355" s="222" t="s">
        <v>518</v>
      </c>
      <c r="F355" s="223"/>
      <c r="G355" s="162">
        <f t="shared" si="5"/>
        <v>0</v>
      </c>
      <c r="H355" s="158"/>
      <c r="I355" s="158"/>
      <c r="J355" s="196"/>
      <c r="K355" s="277"/>
    </row>
    <row r="356" spans="1:11" ht="15" customHeight="1" hidden="1">
      <c r="A356" s="217"/>
      <c r="B356" s="220"/>
      <c r="C356" s="221"/>
      <c r="D356" s="221"/>
      <c r="E356" s="222" t="s">
        <v>518</v>
      </c>
      <c r="F356" s="223"/>
      <c r="G356" s="162">
        <f t="shared" si="5"/>
        <v>0</v>
      </c>
      <c r="H356" s="158"/>
      <c r="I356" s="158"/>
      <c r="J356" s="196"/>
      <c r="K356" s="277"/>
    </row>
    <row r="357" spans="1:11" ht="24" customHeight="1" hidden="1">
      <c r="A357" s="217">
        <v>2722</v>
      </c>
      <c r="B357" s="220" t="s">
        <v>588</v>
      </c>
      <c r="C357" s="221">
        <v>2</v>
      </c>
      <c r="D357" s="221">
        <v>2</v>
      </c>
      <c r="E357" s="222" t="s">
        <v>953</v>
      </c>
      <c r="F357" s="228" t="s">
        <v>954</v>
      </c>
      <c r="G357" s="162">
        <f t="shared" si="5"/>
        <v>0</v>
      </c>
      <c r="H357" s="158">
        <f>SUM(H359:H360)</f>
        <v>0</v>
      </c>
      <c r="I357" s="158">
        <f>SUM(I359:I360)</f>
        <v>0</v>
      </c>
      <c r="J357" s="196"/>
      <c r="K357" s="277"/>
    </row>
    <row r="358" spans="1:11" ht="36" customHeight="1" hidden="1">
      <c r="A358" s="217"/>
      <c r="B358" s="220"/>
      <c r="C358" s="221"/>
      <c r="D358" s="221"/>
      <c r="E358" s="222" t="s">
        <v>517</v>
      </c>
      <c r="F358" s="223"/>
      <c r="G358" s="162">
        <f t="shared" si="5"/>
        <v>0</v>
      </c>
      <c r="H358" s="158"/>
      <c r="I358" s="158"/>
      <c r="J358" s="196"/>
      <c r="K358" s="277"/>
    </row>
    <row r="359" spans="1:11" ht="15" customHeight="1" hidden="1">
      <c r="A359" s="217"/>
      <c r="B359" s="220"/>
      <c r="C359" s="221"/>
      <c r="D359" s="221"/>
      <c r="E359" s="222" t="s">
        <v>518</v>
      </c>
      <c r="F359" s="223"/>
      <c r="G359" s="162">
        <f t="shared" si="5"/>
        <v>0</v>
      </c>
      <c r="H359" s="158"/>
      <c r="I359" s="158"/>
      <c r="J359" s="196"/>
      <c r="K359" s="277"/>
    </row>
    <row r="360" spans="1:11" ht="15" customHeight="1" hidden="1">
      <c r="A360" s="217"/>
      <c r="B360" s="220"/>
      <c r="C360" s="221"/>
      <c r="D360" s="221"/>
      <c r="E360" s="222" t="s">
        <v>518</v>
      </c>
      <c r="F360" s="223"/>
      <c r="G360" s="162">
        <f t="shared" si="5"/>
        <v>0</v>
      </c>
      <c r="H360" s="158"/>
      <c r="I360" s="158"/>
      <c r="J360" s="196"/>
      <c r="K360" s="277"/>
    </row>
    <row r="361" spans="1:11" ht="15" customHeight="1" hidden="1">
      <c r="A361" s="217">
        <v>2723</v>
      </c>
      <c r="B361" s="220" t="s">
        <v>588</v>
      </c>
      <c r="C361" s="221">
        <v>2</v>
      </c>
      <c r="D361" s="221">
        <v>3</v>
      </c>
      <c r="E361" s="222" t="s">
        <v>360</v>
      </c>
      <c r="F361" s="228" t="s">
        <v>955</v>
      </c>
      <c r="G361" s="162">
        <f t="shared" si="5"/>
        <v>0</v>
      </c>
      <c r="H361" s="158">
        <f>SUM(H363:H364)</f>
        <v>0</v>
      </c>
      <c r="I361" s="158">
        <f>SUM(I363:I364)</f>
        <v>0</v>
      </c>
      <c r="J361" s="196"/>
      <c r="K361" s="277"/>
    </row>
    <row r="362" spans="1:11" ht="36" customHeight="1" hidden="1">
      <c r="A362" s="217"/>
      <c r="B362" s="220"/>
      <c r="C362" s="221"/>
      <c r="D362" s="221"/>
      <c r="E362" s="222" t="s">
        <v>517</v>
      </c>
      <c r="F362" s="223"/>
      <c r="G362" s="162">
        <f t="shared" si="5"/>
        <v>0</v>
      </c>
      <c r="H362" s="158"/>
      <c r="I362" s="158"/>
      <c r="J362" s="196"/>
      <c r="K362" s="277"/>
    </row>
    <row r="363" spans="1:11" ht="15" customHeight="1" hidden="1">
      <c r="A363" s="217"/>
      <c r="B363" s="220"/>
      <c r="C363" s="221"/>
      <c r="D363" s="221"/>
      <c r="E363" s="222" t="s">
        <v>518</v>
      </c>
      <c r="F363" s="223"/>
      <c r="G363" s="162">
        <f t="shared" si="5"/>
        <v>0</v>
      </c>
      <c r="H363" s="158"/>
      <c r="I363" s="158"/>
      <c r="J363" s="196"/>
      <c r="K363" s="277"/>
    </row>
    <row r="364" spans="1:11" ht="15" customHeight="1" hidden="1">
      <c r="A364" s="217"/>
      <c r="B364" s="220"/>
      <c r="C364" s="221"/>
      <c r="D364" s="221"/>
      <c r="E364" s="222" t="s">
        <v>518</v>
      </c>
      <c r="F364" s="223"/>
      <c r="G364" s="162">
        <f t="shared" si="5"/>
        <v>0</v>
      </c>
      <c r="H364" s="158"/>
      <c r="I364" s="158"/>
      <c r="J364" s="196"/>
      <c r="K364" s="277"/>
    </row>
    <row r="365" spans="1:11" ht="15" customHeight="1" hidden="1">
      <c r="A365" s="217">
        <v>2724</v>
      </c>
      <c r="B365" s="220" t="s">
        <v>588</v>
      </c>
      <c r="C365" s="221">
        <v>2</v>
      </c>
      <c r="D365" s="221">
        <v>4</v>
      </c>
      <c r="E365" s="222" t="s">
        <v>956</v>
      </c>
      <c r="F365" s="228" t="s">
        <v>957</v>
      </c>
      <c r="G365" s="162">
        <f t="shared" si="5"/>
        <v>0</v>
      </c>
      <c r="H365" s="158">
        <f>SUM(H367:H368)</f>
        <v>0</v>
      </c>
      <c r="I365" s="158">
        <f>SUM(I367:I368)</f>
        <v>0</v>
      </c>
      <c r="J365" s="196"/>
      <c r="K365" s="277"/>
    </row>
    <row r="366" spans="1:11" ht="36" customHeight="1" hidden="1">
      <c r="A366" s="217"/>
      <c r="B366" s="220"/>
      <c r="C366" s="221"/>
      <c r="D366" s="221"/>
      <c r="E366" s="222" t="s">
        <v>517</v>
      </c>
      <c r="F366" s="223"/>
      <c r="G366" s="162">
        <f t="shared" si="5"/>
        <v>0</v>
      </c>
      <c r="H366" s="158"/>
      <c r="I366" s="158"/>
      <c r="J366" s="196"/>
      <c r="K366" s="277"/>
    </row>
    <row r="367" spans="1:11" ht="15" customHeight="1" hidden="1">
      <c r="A367" s="217"/>
      <c r="B367" s="220"/>
      <c r="C367" s="221"/>
      <c r="D367" s="221"/>
      <c r="E367" s="222" t="s">
        <v>518</v>
      </c>
      <c r="F367" s="223"/>
      <c r="G367" s="162">
        <f t="shared" si="5"/>
        <v>0</v>
      </c>
      <c r="H367" s="158"/>
      <c r="I367" s="158"/>
      <c r="J367" s="196"/>
      <c r="K367" s="277"/>
    </row>
    <row r="368" spans="1:11" ht="15" customHeight="1" hidden="1">
      <c r="A368" s="217"/>
      <c r="B368" s="220"/>
      <c r="C368" s="221"/>
      <c r="D368" s="221"/>
      <c r="E368" s="222" t="s">
        <v>518</v>
      </c>
      <c r="F368" s="223"/>
      <c r="G368" s="162">
        <f t="shared" si="5"/>
        <v>0</v>
      </c>
      <c r="H368" s="158"/>
      <c r="I368" s="158"/>
      <c r="J368" s="196"/>
      <c r="K368" s="277"/>
    </row>
    <row r="369" spans="1:11" ht="17.25" customHeight="1">
      <c r="A369" s="217">
        <v>2730</v>
      </c>
      <c r="B369" s="213" t="s">
        <v>588</v>
      </c>
      <c r="C369" s="214">
        <v>3</v>
      </c>
      <c r="D369" s="214">
        <v>0</v>
      </c>
      <c r="E369" s="218" t="s">
        <v>301</v>
      </c>
      <c r="F369" s="219" t="s">
        <v>959</v>
      </c>
      <c r="G369" s="162">
        <f t="shared" si="5"/>
        <v>0</v>
      </c>
      <c r="H369" s="158">
        <f>SUM(H370,H373,H377,H381)</f>
        <v>0</v>
      </c>
      <c r="I369" s="158">
        <f>SUM(I370,I373,I377,I381)</f>
        <v>0</v>
      </c>
      <c r="J369" s="196"/>
      <c r="K369" s="277"/>
    </row>
    <row r="370" spans="1:11" ht="23.25" customHeight="1">
      <c r="A370" s="217">
        <v>2731</v>
      </c>
      <c r="B370" s="220" t="s">
        <v>588</v>
      </c>
      <c r="C370" s="221">
        <v>3</v>
      </c>
      <c r="D370" s="221">
        <v>1</v>
      </c>
      <c r="E370" s="222" t="s">
        <v>960</v>
      </c>
      <c r="F370" s="223" t="s">
        <v>961</v>
      </c>
      <c r="G370" s="162">
        <f t="shared" si="5"/>
        <v>0</v>
      </c>
      <c r="H370" s="158">
        <f>SUM(H372:H372)</f>
        <v>0</v>
      </c>
      <c r="I370" s="158">
        <f>SUM(I372:I372)</f>
        <v>0</v>
      </c>
      <c r="J370" s="196"/>
      <c r="K370" s="277"/>
    </row>
    <row r="371" spans="1:11" ht="39" customHeight="1">
      <c r="A371" s="217"/>
      <c r="B371" s="220"/>
      <c r="C371" s="221"/>
      <c r="D371" s="221"/>
      <c r="E371" s="222" t="s">
        <v>517</v>
      </c>
      <c r="F371" s="223"/>
      <c r="G371" s="162"/>
      <c r="H371" s="158"/>
      <c r="I371" s="158"/>
      <c r="J371" s="196"/>
      <c r="K371" s="277"/>
    </row>
    <row r="372" spans="1:11" ht="15" customHeight="1" hidden="1">
      <c r="A372" s="217"/>
      <c r="B372" s="220"/>
      <c r="C372" s="221"/>
      <c r="D372" s="221"/>
      <c r="E372" s="222" t="s">
        <v>518</v>
      </c>
      <c r="F372" s="223"/>
      <c r="G372" s="162">
        <f t="shared" si="5"/>
        <v>0</v>
      </c>
      <c r="H372" s="158"/>
      <c r="I372" s="158"/>
      <c r="J372" s="196"/>
      <c r="K372" s="277"/>
    </row>
    <row r="373" spans="1:11" ht="24" customHeight="1" hidden="1">
      <c r="A373" s="217">
        <v>2732</v>
      </c>
      <c r="B373" s="220" t="s">
        <v>588</v>
      </c>
      <c r="C373" s="221">
        <v>3</v>
      </c>
      <c r="D373" s="221">
        <v>2</v>
      </c>
      <c r="E373" s="222" t="s">
        <v>962</v>
      </c>
      <c r="F373" s="223" t="s">
        <v>963</v>
      </c>
      <c r="G373" s="162">
        <f t="shared" si="5"/>
        <v>0</v>
      </c>
      <c r="H373" s="158">
        <f>SUM(H375:H376)</f>
        <v>0</v>
      </c>
      <c r="I373" s="158">
        <f>SUM(I375:I376)</f>
        <v>0</v>
      </c>
      <c r="J373" s="196"/>
      <c r="K373" s="277"/>
    </row>
    <row r="374" spans="1:11" ht="36" customHeight="1" hidden="1">
      <c r="A374" s="217"/>
      <c r="B374" s="220"/>
      <c r="C374" s="221"/>
      <c r="D374" s="221"/>
      <c r="E374" s="222" t="s">
        <v>517</v>
      </c>
      <c r="F374" s="223"/>
      <c r="G374" s="162">
        <f t="shared" si="5"/>
        <v>0</v>
      </c>
      <c r="H374" s="158"/>
      <c r="I374" s="158"/>
      <c r="J374" s="196"/>
      <c r="K374" s="277"/>
    </row>
    <row r="375" spans="1:11" ht="15" customHeight="1" hidden="1">
      <c r="A375" s="217"/>
      <c r="B375" s="220"/>
      <c r="C375" s="221"/>
      <c r="D375" s="221"/>
      <c r="E375" s="222" t="s">
        <v>518</v>
      </c>
      <c r="F375" s="223"/>
      <c r="G375" s="162">
        <f t="shared" si="5"/>
        <v>0</v>
      </c>
      <c r="H375" s="158"/>
      <c r="I375" s="158"/>
      <c r="J375" s="196"/>
      <c r="K375" s="277"/>
    </row>
    <row r="376" spans="1:11" ht="15" customHeight="1" hidden="1">
      <c r="A376" s="217"/>
      <c r="B376" s="220"/>
      <c r="C376" s="221"/>
      <c r="D376" s="221"/>
      <c r="E376" s="222" t="s">
        <v>518</v>
      </c>
      <c r="F376" s="223"/>
      <c r="G376" s="162">
        <f t="shared" si="5"/>
        <v>0</v>
      </c>
      <c r="H376" s="158"/>
      <c r="I376" s="158"/>
      <c r="J376" s="196"/>
      <c r="K376" s="277"/>
    </row>
    <row r="377" spans="1:11" ht="24" customHeight="1" hidden="1">
      <c r="A377" s="217">
        <v>2733</v>
      </c>
      <c r="B377" s="220" t="s">
        <v>588</v>
      </c>
      <c r="C377" s="221">
        <v>3</v>
      </c>
      <c r="D377" s="221">
        <v>3</v>
      </c>
      <c r="E377" s="222" t="s">
        <v>964</v>
      </c>
      <c r="F377" s="223" t="s">
        <v>965</v>
      </c>
      <c r="G377" s="162">
        <f t="shared" si="5"/>
        <v>0</v>
      </c>
      <c r="H377" s="158">
        <f>SUM(H379:H380)</f>
        <v>0</v>
      </c>
      <c r="I377" s="158">
        <f>SUM(I379:I380)</f>
        <v>0</v>
      </c>
      <c r="J377" s="196"/>
      <c r="K377" s="277"/>
    </row>
    <row r="378" spans="1:11" ht="36" customHeight="1" hidden="1">
      <c r="A378" s="217"/>
      <c r="B378" s="220"/>
      <c r="C378" s="221"/>
      <c r="D378" s="221"/>
      <c r="E378" s="222" t="s">
        <v>517</v>
      </c>
      <c r="F378" s="223"/>
      <c r="G378" s="162">
        <f t="shared" si="5"/>
        <v>0</v>
      </c>
      <c r="H378" s="158"/>
      <c r="I378" s="158"/>
      <c r="J378" s="196"/>
      <c r="K378" s="277"/>
    </row>
    <row r="379" spans="1:11" ht="15" customHeight="1" hidden="1">
      <c r="A379" s="217"/>
      <c r="B379" s="220"/>
      <c r="C379" s="221"/>
      <c r="D379" s="221"/>
      <c r="E379" s="222" t="s">
        <v>518</v>
      </c>
      <c r="F379" s="223"/>
      <c r="G379" s="162">
        <f t="shared" si="5"/>
        <v>0</v>
      </c>
      <c r="H379" s="158"/>
      <c r="I379" s="158"/>
      <c r="J379" s="196"/>
      <c r="K379" s="277"/>
    </row>
    <row r="380" spans="1:11" ht="15" customHeight="1" hidden="1">
      <c r="A380" s="217"/>
      <c r="B380" s="220"/>
      <c r="C380" s="221"/>
      <c r="D380" s="221"/>
      <c r="E380" s="222" t="s">
        <v>518</v>
      </c>
      <c r="F380" s="223"/>
      <c r="G380" s="162">
        <f t="shared" si="5"/>
        <v>0</v>
      </c>
      <c r="H380" s="158"/>
      <c r="I380" s="158"/>
      <c r="J380" s="196"/>
      <c r="K380" s="277"/>
    </row>
    <row r="381" spans="1:11" ht="24" customHeight="1" hidden="1">
      <c r="A381" s="217">
        <v>2734</v>
      </c>
      <c r="B381" s="220" t="s">
        <v>588</v>
      </c>
      <c r="C381" s="221">
        <v>3</v>
      </c>
      <c r="D381" s="221">
        <v>4</v>
      </c>
      <c r="E381" s="222" t="s">
        <v>966</v>
      </c>
      <c r="F381" s="223" t="s">
        <v>967</v>
      </c>
      <c r="G381" s="162">
        <f t="shared" si="5"/>
        <v>0</v>
      </c>
      <c r="H381" s="158">
        <f>SUM(H383:H384)</f>
        <v>0</v>
      </c>
      <c r="I381" s="158">
        <f>SUM(I383:I384)</f>
        <v>0</v>
      </c>
      <c r="J381" s="196"/>
      <c r="K381" s="277"/>
    </row>
    <row r="382" spans="1:11" ht="36" customHeight="1" hidden="1">
      <c r="A382" s="217"/>
      <c r="B382" s="220"/>
      <c r="C382" s="221"/>
      <c r="D382" s="221"/>
      <c r="E382" s="222" t="s">
        <v>517</v>
      </c>
      <c r="F382" s="223"/>
      <c r="G382" s="162">
        <f t="shared" si="5"/>
        <v>0</v>
      </c>
      <c r="H382" s="158"/>
      <c r="I382" s="158"/>
      <c r="J382" s="196"/>
      <c r="K382" s="277"/>
    </row>
    <row r="383" spans="1:11" ht="15" customHeight="1" hidden="1">
      <c r="A383" s="217"/>
      <c r="B383" s="220"/>
      <c r="C383" s="221"/>
      <c r="D383" s="221"/>
      <c r="E383" s="222" t="s">
        <v>518</v>
      </c>
      <c r="F383" s="223"/>
      <c r="G383" s="162">
        <f t="shared" si="5"/>
        <v>0</v>
      </c>
      <c r="H383" s="158"/>
      <c r="I383" s="158"/>
      <c r="J383" s="196"/>
      <c r="K383" s="277"/>
    </row>
    <row r="384" spans="1:11" ht="15" customHeight="1" hidden="1">
      <c r="A384" s="217"/>
      <c r="B384" s="220"/>
      <c r="C384" s="221"/>
      <c r="D384" s="221"/>
      <c r="E384" s="222" t="s">
        <v>518</v>
      </c>
      <c r="F384" s="223"/>
      <c r="G384" s="162">
        <f t="shared" si="5"/>
        <v>0</v>
      </c>
      <c r="H384" s="158"/>
      <c r="I384" s="158"/>
      <c r="J384" s="196"/>
      <c r="K384" s="277"/>
    </row>
    <row r="385" spans="1:11" ht="24" customHeight="1" hidden="1">
      <c r="A385" s="217">
        <v>2740</v>
      </c>
      <c r="B385" s="213" t="s">
        <v>588</v>
      </c>
      <c r="C385" s="214">
        <v>4</v>
      </c>
      <c r="D385" s="214">
        <v>0</v>
      </c>
      <c r="E385" s="218" t="s">
        <v>302</v>
      </c>
      <c r="F385" s="219" t="s">
        <v>969</v>
      </c>
      <c r="G385" s="162">
        <f t="shared" si="5"/>
        <v>0</v>
      </c>
      <c r="H385" s="158">
        <f>SUM(H386)</f>
        <v>0</v>
      </c>
      <c r="I385" s="158">
        <f>SUM(I386)</f>
        <v>0</v>
      </c>
      <c r="J385" s="196"/>
      <c r="K385" s="277"/>
    </row>
    <row r="386" spans="1:11" ht="15" customHeight="1" hidden="1">
      <c r="A386" s="217">
        <v>2741</v>
      </c>
      <c r="B386" s="220" t="s">
        <v>588</v>
      </c>
      <c r="C386" s="221">
        <v>4</v>
      </c>
      <c r="D386" s="221">
        <v>1</v>
      </c>
      <c r="E386" s="222" t="s">
        <v>968</v>
      </c>
      <c r="F386" s="228" t="s">
        <v>970</v>
      </c>
      <c r="G386" s="162">
        <f t="shared" si="5"/>
        <v>0</v>
      </c>
      <c r="H386" s="158">
        <f>SUM(H388:H389)</f>
        <v>0</v>
      </c>
      <c r="I386" s="158">
        <f>SUM(I388:I389)</f>
        <v>0</v>
      </c>
      <c r="J386" s="196"/>
      <c r="K386" s="277"/>
    </row>
    <row r="387" spans="1:11" ht="36" customHeight="1" hidden="1">
      <c r="A387" s="217"/>
      <c r="B387" s="220"/>
      <c r="C387" s="221"/>
      <c r="D387" s="221"/>
      <c r="E387" s="222" t="s">
        <v>517</v>
      </c>
      <c r="F387" s="223"/>
      <c r="G387" s="162">
        <f t="shared" si="5"/>
        <v>0</v>
      </c>
      <c r="H387" s="158"/>
      <c r="I387" s="158"/>
      <c r="J387" s="196"/>
      <c r="K387" s="277"/>
    </row>
    <row r="388" spans="1:11" ht="15" customHeight="1" hidden="1">
      <c r="A388" s="217"/>
      <c r="B388" s="220"/>
      <c r="C388" s="221"/>
      <c r="D388" s="221"/>
      <c r="E388" s="222" t="s">
        <v>518</v>
      </c>
      <c r="F388" s="223"/>
      <c r="G388" s="162">
        <f t="shared" si="5"/>
        <v>0</v>
      </c>
      <c r="H388" s="158"/>
      <c r="I388" s="158"/>
      <c r="J388" s="196"/>
      <c r="K388" s="277"/>
    </row>
    <row r="389" spans="1:11" ht="15" customHeight="1" hidden="1">
      <c r="A389" s="217"/>
      <c r="B389" s="220"/>
      <c r="C389" s="221"/>
      <c r="D389" s="221"/>
      <c r="E389" s="222" t="s">
        <v>518</v>
      </c>
      <c r="F389" s="223"/>
      <c r="G389" s="162">
        <f t="shared" si="5"/>
        <v>0</v>
      </c>
      <c r="H389" s="158"/>
      <c r="I389" s="158"/>
      <c r="J389" s="196"/>
      <c r="K389" s="277"/>
    </row>
    <row r="390" spans="1:11" ht="36" customHeight="1" hidden="1">
      <c r="A390" s="217">
        <v>2750</v>
      </c>
      <c r="B390" s="213" t="s">
        <v>588</v>
      </c>
      <c r="C390" s="214">
        <v>5</v>
      </c>
      <c r="D390" s="214">
        <v>0</v>
      </c>
      <c r="E390" s="218" t="s">
        <v>40</v>
      </c>
      <c r="F390" s="219" t="s">
        <v>972</v>
      </c>
      <c r="G390" s="162">
        <f t="shared" si="5"/>
        <v>0</v>
      </c>
      <c r="H390" s="158">
        <f>SUM(H391)</f>
        <v>0</v>
      </c>
      <c r="I390" s="158">
        <f>SUM(I391)</f>
        <v>0</v>
      </c>
      <c r="J390" s="196"/>
      <c r="K390" s="277"/>
    </row>
    <row r="391" spans="1:11" ht="24" customHeight="1" hidden="1">
      <c r="A391" s="217">
        <v>2751</v>
      </c>
      <c r="B391" s="220" t="s">
        <v>588</v>
      </c>
      <c r="C391" s="221">
        <v>5</v>
      </c>
      <c r="D391" s="221">
        <v>1</v>
      </c>
      <c r="E391" s="222" t="s">
        <v>971</v>
      </c>
      <c r="F391" s="228" t="s">
        <v>972</v>
      </c>
      <c r="G391" s="162">
        <f t="shared" si="5"/>
        <v>0</v>
      </c>
      <c r="H391" s="158">
        <f>SUM(H393:H394)</f>
        <v>0</v>
      </c>
      <c r="I391" s="158">
        <f>SUM(I393:I394)</f>
        <v>0</v>
      </c>
      <c r="J391" s="196"/>
      <c r="K391" s="277"/>
    </row>
    <row r="392" spans="1:11" ht="36" customHeight="1" hidden="1">
      <c r="A392" s="217"/>
      <c r="B392" s="220"/>
      <c r="C392" s="221"/>
      <c r="D392" s="221"/>
      <c r="E392" s="222" t="s">
        <v>517</v>
      </c>
      <c r="F392" s="223"/>
      <c r="G392" s="162">
        <f t="shared" si="5"/>
        <v>0</v>
      </c>
      <c r="H392" s="158"/>
      <c r="I392" s="158"/>
      <c r="J392" s="196"/>
      <c r="K392" s="277"/>
    </row>
    <row r="393" spans="1:11" ht="15" customHeight="1" hidden="1">
      <c r="A393" s="217"/>
      <c r="B393" s="220"/>
      <c r="C393" s="221"/>
      <c r="D393" s="221"/>
      <c r="E393" s="222" t="s">
        <v>518</v>
      </c>
      <c r="F393" s="223"/>
      <c r="G393" s="162">
        <f t="shared" si="5"/>
        <v>0</v>
      </c>
      <c r="H393" s="158"/>
      <c r="I393" s="158"/>
      <c r="J393" s="196"/>
      <c r="K393" s="277"/>
    </row>
    <row r="394" spans="1:11" ht="15" customHeight="1" hidden="1">
      <c r="A394" s="217"/>
      <c r="B394" s="220"/>
      <c r="C394" s="221"/>
      <c r="D394" s="221"/>
      <c r="E394" s="222" t="s">
        <v>518</v>
      </c>
      <c r="F394" s="223"/>
      <c r="G394" s="162">
        <f t="shared" si="5"/>
        <v>0</v>
      </c>
      <c r="H394" s="158"/>
      <c r="I394" s="158"/>
      <c r="J394" s="196"/>
      <c r="K394" s="277"/>
    </row>
    <row r="395" spans="1:11" ht="24" customHeight="1" hidden="1">
      <c r="A395" s="217">
        <v>2760</v>
      </c>
      <c r="B395" s="213" t="s">
        <v>588</v>
      </c>
      <c r="C395" s="214">
        <v>6</v>
      </c>
      <c r="D395" s="214">
        <v>0</v>
      </c>
      <c r="E395" s="218" t="s">
        <v>304</v>
      </c>
      <c r="F395" s="219" t="s">
        <v>974</v>
      </c>
      <c r="G395" s="162">
        <f t="shared" si="5"/>
        <v>0</v>
      </c>
      <c r="H395" s="158">
        <f>SUM(H396+H400)</f>
        <v>0</v>
      </c>
      <c r="I395" s="158">
        <f>SUM(I396+I400)</f>
        <v>0</v>
      </c>
      <c r="J395" s="196"/>
      <c r="K395" s="277"/>
    </row>
    <row r="396" spans="1:11" ht="24" customHeight="1" hidden="1">
      <c r="A396" s="217">
        <v>2761</v>
      </c>
      <c r="B396" s="220" t="s">
        <v>588</v>
      </c>
      <c r="C396" s="221">
        <v>6</v>
      </c>
      <c r="D396" s="221">
        <v>1</v>
      </c>
      <c r="E396" s="222" t="s">
        <v>589</v>
      </c>
      <c r="F396" s="219"/>
      <c r="G396" s="162">
        <f t="shared" si="5"/>
        <v>0</v>
      </c>
      <c r="H396" s="158">
        <f>SUM(H398:H399)</f>
        <v>0</v>
      </c>
      <c r="I396" s="158">
        <f>SUM(I398:I399)</f>
        <v>0</v>
      </c>
      <c r="J396" s="196"/>
      <c r="K396" s="277"/>
    </row>
    <row r="397" spans="1:11" ht="36" customHeight="1" hidden="1">
      <c r="A397" s="217"/>
      <c r="B397" s="220"/>
      <c r="C397" s="221"/>
      <c r="D397" s="221"/>
      <c r="E397" s="222" t="s">
        <v>517</v>
      </c>
      <c r="F397" s="223"/>
      <c r="G397" s="162">
        <f aca="true" t="shared" si="6" ref="G397:G460">SUM(H397:I397)</f>
        <v>0</v>
      </c>
      <c r="H397" s="158"/>
      <c r="I397" s="158"/>
      <c r="J397" s="196"/>
      <c r="K397" s="277"/>
    </row>
    <row r="398" spans="1:11" ht="15" customHeight="1" hidden="1">
      <c r="A398" s="217"/>
      <c r="B398" s="220"/>
      <c r="C398" s="221"/>
      <c r="D398" s="221"/>
      <c r="E398" s="222" t="s">
        <v>518</v>
      </c>
      <c r="F398" s="223"/>
      <c r="G398" s="162">
        <f t="shared" si="6"/>
        <v>0</v>
      </c>
      <c r="H398" s="158"/>
      <c r="I398" s="158"/>
      <c r="J398" s="196"/>
      <c r="K398" s="277"/>
    </row>
    <row r="399" spans="1:11" ht="15" customHeight="1" hidden="1">
      <c r="A399" s="217"/>
      <c r="B399" s="220"/>
      <c r="C399" s="221"/>
      <c r="D399" s="221"/>
      <c r="E399" s="222" t="s">
        <v>518</v>
      </c>
      <c r="F399" s="223"/>
      <c r="G399" s="162">
        <f t="shared" si="6"/>
        <v>0</v>
      </c>
      <c r="H399" s="158"/>
      <c r="I399" s="158"/>
      <c r="J399" s="196"/>
      <c r="K399" s="277"/>
    </row>
    <row r="400" spans="1:11" ht="24" customHeight="1" hidden="1">
      <c r="A400" s="217">
        <v>2762</v>
      </c>
      <c r="B400" s="220" t="s">
        <v>588</v>
      </c>
      <c r="C400" s="221">
        <v>6</v>
      </c>
      <c r="D400" s="221">
        <v>2</v>
      </c>
      <c r="E400" s="222" t="s">
        <v>973</v>
      </c>
      <c r="F400" s="228" t="s">
        <v>975</v>
      </c>
      <c r="G400" s="162">
        <f t="shared" si="6"/>
        <v>0</v>
      </c>
      <c r="H400" s="158">
        <f>SUM(H402:H403)</f>
        <v>0</v>
      </c>
      <c r="I400" s="158">
        <f>SUM(I402:I403)</f>
        <v>0</v>
      </c>
      <c r="J400" s="196"/>
      <c r="K400" s="277"/>
    </row>
    <row r="401" spans="1:11" ht="36" customHeight="1" hidden="1">
      <c r="A401" s="217"/>
      <c r="B401" s="220"/>
      <c r="C401" s="221"/>
      <c r="D401" s="221"/>
      <c r="E401" s="222" t="s">
        <v>517</v>
      </c>
      <c r="F401" s="223"/>
      <c r="G401" s="162">
        <f t="shared" si="6"/>
        <v>0</v>
      </c>
      <c r="H401" s="158"/>
      <c r="I401" s="158"/>
      <c r="J401" s="196"/>
      <c r="K401" s="277"/>
    </row>
    <row r="402" spans="1:11" ht="15" customHeight="1" hidden="1">
      <c r="A402" s="217"/>
      <c r="B402" s="220"/>
      <c r="C402" s="221"/>
      <c r="D402" s="221"/>
      <c r="E402" s="222" t="s">
        <v>518</v>
      </c>
      <c r="F402" s="223"/>
      <c r="G402" s="162">
        <f t="shared" si="6"/>
        <v>0</v>
      </c>
      <c r="H402" s="158"/>
      <c r="I402" s="158"/>
      <c r="J402" s="196"/>
      <c r="K402" s="277"/>
    </row>
    <row r="403" spans="1:11" ht="15" customHeight="1" hidden="1">
      <c r="A403" s="217"/>
      <c r="B403" s="220"/>
      <c r="C403" s="221"/>
      <c r="D403" s="221"/>
      <c r="E403" s="222" t="s">
        <v>518</v>
      </c>
      <c r="F403" s="223"/>
      <c r="G403" s="162">
        <f t="shared" si="6"/>
        <v>0</v>
      </c>
      <c r="H403" s="158"/>
      <c r="I403" s="158"/>
      <c r="J403" s="196"/>
      <c r="K403" s="277"/>
    </row>
    <row r="404" spans="1:11" s="32" customFormat="1" ht="24.75" customHeight="1">
      <c r="A404" s="171">
        <v>2800</v>
      </c>
      <c r="B404" s="213" t="s">
        <v>590</v>
      </c>
      <c r="C404" s="214">
        <v>0</v>
      </c>
      <c r="D404" s="214">
        <v>0</v>
      </c>
      <c r="E404" s="231" t="s">
        <v>221</v>
      </c>
      <c r="F404" s="229" t="s">
        <v>976</v>
      </c>
      <c r="G404" s="162">
        <f t="shared" si="6"/>
        <v>21000</v>
      </c>
      <c r="H404" s="162">
        <f>H405+H414+H444+H454+H464+H468</f>
        <v>2500</v>
      </c>
      <c r="I404" s="162">
        <f>I405+I414+I444+I454+I464+I468</f>
        <v>18500</v>
      </c>
      <c r="J404" s="247"/>
      <c r="K404" s="292"/>
    </row>
    <row r="405" spans="1:11" ht="24" customHeight="1">
      <c r="A405" s="217">
        <v>2810</v>
      </c>
      <c r="B405" s="220" t="s">
        <v>590</v>
      </c>
      <c r="C405" s="221">
        <v>1</v>
      </c>
      <c r="D405" s="221">
        <v>0</v>
      </c>
      <c r="E405" s="218" t="s">
        <v>305</v>
      </c>
      <c r="F405" s="219" t="s">
        <v>978</v>
      </c>
      <c r="G405" s="162">
        <f t="shared" si="6"/>
        <v>19000</v>
      </c>
      <c r="H405" s="162">
        <f>SUM(H406)</f>
        <v>500</v>
      </c>
      <c r="I405" s="162">
        <f>SUM(I406)</f>
        <v>18500</v>
      </c>
      <c r="J405" s="196"/>
      <c r="K405" s="277"/>
    </row>
    <row r="406" spans="1:11" ht="21.75" customHeight="1">
      <c r="A406" s="217">
        <v>2811</v>
      </c>
      <c r="B406" s="220" t="s">
        <v>590</v>
      </c>
      <c r="C406" s="221">
        <v>1</v>
      </c>
      <c r="D406" s="221">
        <v>1</v>
      </c>
      <c r="E406" s="222" t="s">
        <v>977</v>
      </c>
      <c r="F406" s="228" t="s">
        <v>979</v>
      </c>
      <c r="G406" s="162">
        <f t="shared" si="6"/>
        <v>19000</v>
      </c>
      <c r="H406" s="162">
        <f>SUM(H408:H413)</f>
        <v>500</v>
      </c>
      <c r="I406" s="162">
        <f>SUM(I408:I413)</f>
        <v>18500</v>
      </c>
      <c r="J406" s="196"/>
      <c r="K406" s="277"/>
    </row>
    <row r="407" spans="1:11" ht="24" customHeight="1">
      <c r="A407" s="217"/>
      <c r="B407" s="220"/>
      <c r="C407" s="221"/>
      <c r="D407" s="221"/>
      <c r="E407" s="222" t="s">
        <v>517</v>
      </c>
      <c r="F407" s="223"/>
      <c r="G407" s="162"/>
      <c r="H407" s="158"/>
      <c r="I407" s="162"/>
      <c r="J407" s="196"/>
      <c r="K407" s="277"/>
    </row>
    <row r="408" spans="1:11" ht="19.5" customHeight="1">
      <c r="A408" s="217"/>
      <c r="B408" s="220"/>
      <c r="C408" s="221"/>
      <c r="D408" s="221">
        <v>4239</v>
      </c>
      <c r="E408" s="311" t="s">
        <v>385</v>
      </c>
      <c r="F408" s="223"/>
      <c r="G408" s="162">
        <f t="shared" si="6"/>
        <v>500</v>
      </c>
      <c r="H408" s="162">
        <v>500</v>
      </c>
      <c r="I408" s="162"/>
      <c r="J408" s="196"/>
      <c r="K408" s="277"/>
    </row>
    <row r="409" spans="1:11" ht="19.5" customHeight="1">
      <c r="A409" s="217"/>
      <c r="B409" s="220"/>
      <c r="C409" s="221"/>
      <c r="D409" s="221">
        <v>4261</v>
      </c>
      <c r="E409" s="311" t="s">
        <v>394</v>
      </c>
      <c r="F409" s="223"/>
      <c r="G409" s="162">
        <f t="shared" si="6"/>
        <v>0</v>
      </c>
      <c r="H409" s="158">
        <v>0</v>
      </c>
      <c r="I409" s="162"/>
      <c r="J409" s="196"/>
      <c r="K409" s="277"/>
    </row>
    <row r="410" spans="1:11" ht="19.5" customHeight="1">
      <c r="A410" s="217"/>
      <c r="B410" s="220"/>
      <c r="C410" s="221"/>
      <c r="D410" s="221">
        <v>5112</v>
      </c>
      <c r="E410" s="177" t="s">
        <v>506</v>
      </c>
      <c r="F410" s="223"/>
      <c r="G410" s="162">
        <f t="shared" si="6"/>
        <v>13000</v>
      </c>
      <c r="H410" s="158"/>
      <c r="I410" s="162">
        <v>13000</v>
      </c>
      <c r="J410" s="196"/>
      <c r="K410" s="293"/>
    </row>
    <row r="411" spans="1:11" ht="24.75" customHeight="1">
      <c r="A411" s="217"/>
      <c r="B411" s="220"/>
      <c r="C411" s="221"/>
      <c r="D411" s="221">
        <v>5113</v>
      </c>
      <c r="E411" s="177" t="s">
        <v>507</v>
      </c>
      <c r="F411" s="223"/>
      <c r="G411" s="162">
        <f t="shared" si="6"/>
        <v>0</v>
      </c>
      <c r="H411" s="158"/>
      <c r="I411" s="162">
        <v>0</v>
      </c>
      <c r="J411" s="196"/>
      <c r="K411" s="293"/>
    </row>
    <row r="412" spans="1:11" ht="19.5" customHeight="1">
      <c r="A412" s="217"/>
      <c r="B412" s="220"/>
      <c r="C412" s="221"/>
      <c r="D412" s="221">
        <v>5129</v>
      </c>
      <c r="E412" s="177" t="s">
        <v>504</v>
      </c>
      <c r="F412" s="223"/>
      <c r="G412" s="162">
        <f t="shared" si="6"/>
        <v>5000</v>
      </c>
      <c r="H412" s="158"/>
      <c r="I412" s="162">
        <v>5000</v>
      </c>
      <c r="J412" s="196"/>
      <c r="K412" s="277"/>
    </row>
    <row r="413" spans="1:11" ht="17.25" customHeight="1">
      <c r="A413" s="217"/>
      <c r="B413" s="220"/>
      <c r="C413" s="221"/>
      <c r="D413" s="221">
        <v>5134</v>
      </c>
      <c r="E413" s="177" t="s">
        <v>501</v>
      </c>
      <c r="F413" s="223"/>
      <c r="G413" s="162">
        <f t="shared" si="6"/>
        <v>500</v>
      </c>
      <c r="H413" s="158"/>
      <c r="I413" s="162">
        <v>500</v>
      </c>
      <c r="J413" s="196"/>
      <c r="K413" s="277"/>
    </row>
    <row r="414" spans="1:11" ht="18" customHeight="1">
      <c r="A414" s="217">
        <v>2820</v>
      </c>
      <c r="B414" s="213" t="s">
        <v>590</v>
      </c>
      <c r="C414" s="214">
        <v>2</v>
      </c>
      <c r="D414" s="214">
        <v>0</v>
      </c>
      <c r="E414" s="218" t="s">
        <v>306</v>
      </c>
      <c r="F414" s="219" t="s">
        <v>980</v>
      </c>
      <c r="G414" s="162">
        <f t="shared" si="6"/>
        <v>1700</v>
      </c>
      <c r="H414" s="162">
        <f>SUM(H415,H418,H421,H424,H435,H438,H441)</f>
        <v>1700</v>
      </c>
      <c r="I414" s="158">
        <f>SUM(I415,I418,I421,I424,I435,I438,I441)</f>
        <v>0</v>
      </c>
      <c r="J414" s="196"/>
      <c r="K414" s="277"/>
    </row>
    <row r="415" spans="1:11" ht="20.25" customHeight="1">
      <c r="A415" s="217">
        <v>2821</v>
      </c>
      <c r="B415" s="220" t="s">
        <v>590</v>
      </c>
      <c r="C415" s="221">
        <v>2</v>
      </c>
      <c r="D415" s="221">
        <v>1</v>
      </c>
      <c r="E415" s="233" t="s">
        <v>591</v>
      </c>
      <c r="F415" s="219"/>
      <c r="G415" s="162">
        <f t="shared" si="6"/>
        <v>0</v>
      </c>
      <c r="H415" s="158">
        <f>SUM(H417:H417)</f>
        <v>0</v>
      </c>
      <c r="I415" s="158"/>
      <c r="J415" s="196"/>
      <c r="K415" s="277"/>
    </row>
    <row r="416" spans="1:11" ht="24" customHeight="1">
      <c r="A416" s="217"/>
      <c r="B416" s="220"/>
      <c r="C416" s="221"/>
      <c r="D416" s="221"/>
      <c r="E416" s="222" t="s">
        <v>517</v>
      </c>
      <c r="F416" s="223"/>
      <c r="G416" s="162"/>
      <c r="H416" s="158"/>
      <c r="I416" s="158"/>
      <c r="J416" s="196"/>
      <c r="K416" s="277"/>
    </row>
    <row r="417" spans="1:11" ht="18.75" customHeight="1">
      <c r="A417" s="217"/>
      <c r="B417" s="220"/>
      <c r="C417" s="221"/>
      <c r="D417" s="221"/>
      <c r="E417" s="222" t="s">
        <v>518</v>
      </c>
      <c r="F417" s="223"/>
      <c r="G417" s="162">
        <f t="shared" si="6"/>
        <v>0</v>
      </c>
      <c r="H417" s="158"/>
      <c r="I417" s="158"/>
      <c r="J417" s="196"/>
      <c r="K417" s="277"/>
    </row>
    <row r="418" spans="1:11" ht="17.25" customHeight="1">
      <c r="A418" s="217">
        <v>2822</v>
      </c>
      <c r="B418" s="220" t="s">
        <v>590</v>
      </c>
      <c r="C418" s="221">
        <v>2</v>
      </c>
      <c r="D418" s="221">
        <v>2</v>
      </c>
      <c r="E418" s="233" t="s">
        <v>592</v>
      </c>
      <c r="F418" s="219"/>
      <c r="G418" s="162">
        <f t="shared" si="6"/>
        <v>0</v>
      </c>
      <c r="H418" s="158">
        <f>SUM(H420:H420)</f>
        <v>0</v>
      </c>
      <c r="I418" s="158">
        <f>SUM(I420:I420)</f>
        <v>0</v>
      </c>
      <c r="J418" s="196"/>
      <c r="K418" s="277"/>
    </row>
    <row r="419" spans="1:11" ht="23.25" customHeight="1">
      <c r="A419" s="217"/>
      <c r="B419" s="220"/>
      <c r="C419" s="221"/>
      <c r="D419" s="221"/>
      <c r="E419" s="222" t="s">
        <v>517</v>
      </c>
      <c r="F419" s="223"/>
      <c r="G419" s="162"/>
      <c r="H419" s="158"/>
      <c r="I419" s="158"/>
      <c r="J419" s="196"/>
      <c r="K419" s="277"/>
    </row>
    <row r="420" spans="1:11" ht="21.75" customHeight="1">
      <c r="A420" s="217"/>
      <c r="B420" s="220"/>
      <c r="C420" s="221"/>
      <c r="D420" s="221">
        <v>4639</v>
      </c>
      <c r="E420" s="222" t="s">
        <v>658</v>
      </c>
      <c r="F420" s="223"/>
      <c r="G420" s="162">
        <f t="shared" si="6"/>
        <v>0</v>
      </c>
      <c r="H420" s="162">
        <v>0</v>
      </c>
      <c r="I420" s="158"/>
      <c r="J420" s="196"/>
      <c r="K420" s="277"/>
    </row>
    <row r="421" spans="1:11" ht="21" customHeight="1">
      <c r="A421" s="217">
        <v>2823</v>
      </c>
      <c r="B421" s="220" t="s">
        <v>590</v>
      </c>
      <c r="C421" s="221">
        <v>2</v>
      </c>
      <c r="D421" s="221">
        <v>3</v>
      </c>
      <c r="E421" s="233" t="s">
        <v>624</v>
      </c>
      <c r="F421" s="228" t="s">
        <v>981</v>
      </c>
      <c r="G421" s="162">
        <f t="shared" si="6"/>
        <v>0</v>
      </c>
      <c r="H421" s="158">
        <f>SUM(H423:H423)</f>
        <v>0</v>
      </c>
      <c r="I421" s="158">
        <f>SUM(I423:I423)</f>
        <v>0</v>
      </c>
      <c r="J421" s="196"/>
      <c r="K421" s="277"/>
    </row>
    <row r="422" spans="1:11" ht="25.5" customHeight="1">
      <c r="A422" s="217"/>
      <c r="B422" s="220"/>
      <c r="C422" s="221"/>
      <c r="D422" s="221"/>
      <c r="E422" s="222" t="s">
        <v>517</v>
      </c>
      <c r="F422" s="223"/>
      <c r="G422" s="162"/>
      <c r="H422" s="158"/>
      <c r="I422" s="158"/>
      <c r="J422" s="196"/>
      <c r="K422" s="277"/>
    </row>
    <row r="423" spans="1:11" ht="19.5" customHeight="1">
      <c r="A423" s="217"/>
      <c r="B423" s="220"/>
      <c r="C423" s="221"/>
      <c r="D423" s="221"/>
      <c r="E423" s="222" t="s">
        <v>518</v>
      </c>
      <c r="F423" s="223"/>
      <c r="G423" s="162">
        <f t="shared" si="6"/>
        <v>0</v>
      </c>
      <c r="H423" s="158"/>
      <c r="I423" s="158"/>
      <c r="J423" s="196"/>
      <c r="K423" s="277"/>
    </row>
    <row r="424" spans="1:11" ht="21" customHeight="1">
      <c r="A424" s="217">
        <v>2824</v>
      </c>
      <c r="B424" s="220" t="s">
        <v>590</v>
      </c>
      <c r="C424" s="221">
        <v>2</v>
      </c>
      <c r="D424" s="221">
        <v>4</v>
      </c>
      <c r="E424" s="233" t="s">
        <v>593</v>
      </c>
      <c r="F424" s="228"/>
      <c r="G424" s="162">
        <f t="shared" si="6"/>
        <v>1700</v>
      </c>
      <c r="H424" s="162">
        <f>SUM(H426:H434)</f>
        <v>1700</v>
      </c>
      <c r="I424" s="158">
        <f>SUM(I426:I434)</f>
        <v>0</v>
      </c>
      <c r="J424" s="196"/>
      <c r="K424" s="277"/>
    </row>
    <row r="425" spans="1:11" ht="24.75" customHeight="1">
      <c r="A425" s="217"/>
      <c r="B425" s="220"/>
      <c r="C425" s="221"/>
      <c r="D425" s="221"/>
      <c r="E425" s="222" t="s">
        <v>517</v>
      </c>
      <c r="F425" s="223"/>
      <c r="G425" s="162"/>
      <c r="H425" s="162"/>
      <c r="I425" s="158"/>
      <c r="J425" s="196"/>
      <c r="K425" s="277"/>
    </row>
    <row r="426" spans="1:11" ht="16.5" customHeight="1">
      <c r="A426" s="217"/>
      <c r="B426" s="220"/>
      <c r="C426" s="221"/>
      <c r="D426" s="221">
        <v>4216</v>
      </c>
      <c r="E426" s="310" t="s">
        <v>374</v>
      </c>
      <c r="F426" s="223"/>
      <c r="G426" s="162">
        <f t="shared" si="6"/>
        <v>0</v>
      </c>
      <c r="H426" s="162">
        <v>0</v>
      </c>
      <c r="I426" s="158"/>
      <c r="J426" s="196"/>
      <c r="K426" s="277"/>
    </row>
    <row r="427" spans="1:11" ht="16.5" customHeight="1">
      <c r="A427" s="217"/>
      <c r="B427" s="220"/>
      <c r="C427" s="221"/>
      <c r="D427" s="221">
        <v>4217</v>
      </c>
      <c r="E427" s="310" t="s">
        <v>375</v>
      </c>
      <c r="F427" s="223"/>
      <c r="G427" s="162">
        <f aca="true" t="shared" si="7" ref="G427:G433">SUM(H427:I427)</f>
        <v>100</v>
      </c>
      <c r="H427" s="162">
        <v>100</v>
      </c>
      <c r="I427" s="158"/>
      <c r="J427" s="196"/>
      <c r="K427" s="277"/>
    </row>
    <row r="428" spans="1:11" ht="16.5" customHeight="1">
      <c r="A428" s="217"/>
      <c r="B428" s="220"/>
      <c r="C428" s="221"/>
      <c r="D428" s="221">
        <v>4239</v>
      </c>
      <c r="E428" s="311" t="s">
        <v>385</v>
      </c>
      <c r="F428" s="223"/>
      <c r="G428" s="162">
        <f t="shared" si="7"/>
        <v>800</v>
      </c>
      <c r="H428" s="162">
        <v>800</v>
      </c>
      <c r="I428" s="158"/>
      <c r="J428" s="196"/>
      <c r="K428" s="277"/>
    </row>
    <row r="429" spans="1:11" ht="16.5" customHeight="1">
      <c r="A429" s="217"/>
      <c r="B429" s="220"/>
      <c r="C429" s="221"/>
      <c r="D429" s="221">
        <v>4261</v>
      </c>
      <c r="E429" s="311" t="s">
        <v>394</v>
      </c>
      <c r="F429" s="223"/>
      <c r="G429" s="162">
        <f t="shared" si="7"/>
        <v>500</v>
      </c>
      <c r="H429" s="162">
        <v>500</v>
      </c>
      <c r="I429" s="158"/>
      <c r="J429" s="196"/>
      <c r="K429" s="277"/>
    </row>
    <row r="430" spans="1:11" ht="16.5" customHeight="1">
      <c r="A430" s="217"/>
      <c r="B430" s="220"/>
      <c r="C430" s="221"/>
      <c r="D430" s="221">
        <v>4269</v>
      </c>
      <c r="E430" s="177" t="s">
        <v>400</v>
      </c>
      <c r="F430" s="223"/>
      <c r="G430" s="162">
        <f t="shared" si="7"/>
        <v>300</v>
      </c>
      <c r="H430" s="162">
        <v>300</v>
      </c>
      <c r="I430" s="158"/>
      <c r="J430" s="196"/>
      <c r="K430" s="277"/>
    </row>
    <row r="431" spans="1:11" ht="16.5" customHeight="1">
      <c r="A431" s="217"/>
      <c r="B431" s="220"/>
      <c r="C431" s="221"/>
      <c r="D431" s="221">
        <v>4639</v>
      </c>
      <c r="E431" s="177" t="s">
        <v>658</v>
      </c>
      <c r="F431" s="223"/>
      <c r="G431" s="162">
        <f t="shared" si="7"/>
        <v>0</v>
      </c>
      <c r="H431" s="162">
        <v>0</v>
      </c>
      <c r="I431" s="158"/>
      <c r="J431" s="196"/>
      <c r="K431" s="277"/>
    </row>
    <row r="432" spans="1:11" ht="16.5" customHeight="1">
      <c r="A432" s="217"/>
      <c r="B432" s="220"/>
      <c r="C432" s="221"/>
      <c r="D432" s="221">
        <v>5112</v>
      </c>
      <c r="E432" s="177" t="s">
        <v>506</v>
      </c>
      <c r="F432" s="223"/>
      <c r="G432" s="162">
        <f t="shared" si="7"/>
        <v>0</v>
      </c>
      <c r="H432" s="158"/>
      <c r="I432" s="158">
        <v>0</v>
      </c>
      <c r="J432" s="196"/>
      <c r="K432" s="277"/>
    </row>
    <row r="433" spans="1:11" ht="16.5" customHeight="1">
      <c r="A433" s="217"/>
      <c r="B433" s="220"/>
      <c r="C433" s="221"/>
      <c r="D433" s="221">
        <v>5122</v>
      </c>
      <c r="E433" s="177" t="s">
        <v>503</v>
      </c>
      <c r="F433" s="223"/>
      <c r="G433" s="162">
        <f t="shared" si="7"/>
        <v>0</v>
      </c>
      <c r="H433" s="158"/>
      <c r="I433" s="158">
        <v>0</v>
      </c>
      <c r="J433" s="196"/>
      <c r="K433" s="277"/>
    </row>
    <row r="434" spans="1:11" ht="20.25" customHeight="1">
      <c r="A434" s="217"/>
      <c r="B434" s="220"/>
      <c r="C434" s="221"/>
      <c r="D434" s="221">
        <v>5129</v>
      </c>
      <c r="E434" s="177" t="s">
        <v>504</v>
      </c>
      <c r="F434" s="223"/>
      <c r="G434" s="162">
        <f t="shared" si="6"/>
        <v>0</v>
      </c>
      <c r="H434" s="158"/>
      <c r="I434" s="158">
        <v>0</v>
      </c>
      <c r="J434" s="196"/>
      <c r="K434" s="277"/>
    </row>
    <row r="435" spans="1:11" ht="16.5" customHeight="1">
      <c r="A435" s="217">
        <v>2825</v>
      </c>
      <c r="B435" s="220" t="s">
        <v>590</v>
      </c>
      <c r="C435" s="221">
        <v>2</v>
      </c>
      <c r="D435" s="221">
        <v>5</v>
      </c>
      <c r="E435" s="233" t="s">
        <v>594</v>
      </c>
      <c r="F435" s="228"/>
      <c r="G435" s="162">
        <f t="shared" si="6"/>
        <v>0</v>
      </c>
      <c r="H435" s="158">
        <f>SUM(H437:H437)</f>
        <v>0</v>
      </c>
      <c r="I435" s="158">
        <f>SUM(I437:I437)</f>
        <v>0</v>
      </c>
      <c r="J435" s="196"/>
      <c r="K435" s="277"/>
    </row>
    <row r="436" spans="1:11" ht="23.25" customHeight="1">
      <c r="A436" s="217"/>
      <c r="B436" s="220"/>
      <c r="C436" s="221"/>
      <c r="D436" s="221"/>
      <c r="E436" s="222" t="s">
        <v>517</v>
      </c>
      <c r="F436" s="223"/>
      <c r="G436" s="162"/>
      <c r="H436" s="158"/>
      <c r="I436" s="158"/>
      <c r="J436" s="196"/>
      <c r="K436" s="277"/>
    </row>
    <row r="437" spans="1:11" ht="18" customHeight="1">
      <c r="A437" s="217"/>
      <c r="B437" s="220"/>
      <c r="C437" s="221"/>
      <c r="D437" s="221"/>
      <c r="E437" s="222" t="s">
        <v>518</v>
      </c>
      <c r="F437" s="223"/>
      <c r="G437" s="162">
        <f t="shared" si="6"/>
        <v>0</v>
      </c>
      <c r="H437" s="158"/>
      <c r="I437" s="158"/>
      <c r="J437" s="196"/>
      <c r="K437" s="277"/>
    </row>
    <row r="438" spans="1:11" ht="15.75" customHeight="1">
      <c r="A438" s="217">
        <v>2826</v>
      </c>
      <c r="B438" s="220" t="s">
        <v>590</v>
      </c>
      <c r="C438" s="221">
        <v>2</v>
      </c>
      <c r="D438" s="221">
        <v>6</v>
      </c>
      <c r="E438" s="233" t="s">
        <v>595</v>
      </c>
      <c r="F438" s="228"/>
      <c r="G438" s="162">
        <f t="shared" si="6"/>
        <v>0</v>
      </c>
      <c r="H438" s="158">
        <f>SUM(H440:H440)</f>
        <v>0</v>
      </c>
      <c r="I438" s="158">
        <f>SUM(I440:I440)</f>
        <v>0</v>
      </c>
      <c r="J438" s="196"/>
      <c r="K438" s="277"/>
    </row>
    <row r="439" spans="1:11" ht="25.5" customHeight="1">
      <c r="A439" s="217"/>
      <c r="B439" s="220"/>
      <c r="C439" s="221"/>
      <c r="D439" s="221"/>
      <c r="E439" s="222" t="s">
        <v>517</v>
      </c>
      <c r="F439" s="223"/>
      <c r="G439" s="162"/>
      <c r="H439" s="158"/>
      <c r="I439" s="158"/>
      <c r="J439" s="196"/>
      <c r="K439" s="277"/>
    </row>
    <row r="440" spans="1:11" ht="16.5" customHeight="1">
      <c r="A440" s="217"/>
      <c r="B440" s="220"/>
      <c r="C440" s="221"/>
      <c r="D440" s="221"/>
      <c r="E440" s="222" t="s">
        <v>518</v>
      </c>
      <c r="F440" s="223"/>
      <c r="G440" s="162">
        <f t="shared" si="6"/>
        <v>0</v>
      </c>
      <c r="H440" s="158"/>
      <c r="I440" s="158"/>
      <c r="J440" s="196"/>
      <c r="K440" s="277"/>
    </row>
    <row r="441" spans="1:11" ht="24.75" customHeight="1">
      <c r="A441" s="217">
        <v>2827</v>
      </c>
      <c r="B441" s="220" t="s">
        <v>590</v>
      </c>
      <c r="C441" s="221">
        <v>2</v>
      </c>
      <c r="D441" s="221">
        <v>7</v>
      </c>
      <c r="E441" s="222" t="s">
        <v>596</v>
      </c>
      <c r="F441" s="228"/>
      <c r="G441" s="162">
        <f t="shared" si="6"/>
        <v>0</v>
      </c>
      <c r="H441" s="158">
        <f>SUM(H443:H443)</f>
        <v>0</v>
      </c>
      <c r="I441" s="158">
        <f>SUM(I443:I443)</f>
        <v>0</v>
      </c>
      <c r="J441" s="196"/>
      <c r="K441" s="277"/>
    </row>
    <row r="442" spans="1:11" ht="23.25" customHeight="1">
      <c r="A442" s="217"/>
      <c r="B442" s="220"/>
      <c r="C442" s="221"/>
      <c r="D442" s="221"/>
      <c r="E442" s="222" t="s">
        <v>517</v>
      </c>
      <c r="F442" s="223"/>
      <c r="G442" s="162"/>
      <c r="H442" s="158"/>
      <c r="I442" s="158"/>
      <c r="J442" s="196"/>
      <c r="K442" s="277"/>
    </row>
    <row r="443" spans="1:11" ht="17.25" customHeight="1">
      <c r="A443" s="217"/>
      <c r="B443" s="220"/>
      <c r="C443" s="221"/>
      <c r="D443" s="221">
        <v>5129</v>
      </c>
      <c r="E443" s="176" t="s">
        <v>504</v>
      </c>
      <c r="F443" s="223"/>
      <c r="G443" s="162">
        <f t="shared" si="6"/>
        <v>0</v>
      </c>
      <c r="H443" s="158"/>
      <c r="I443" s="158">
        <v>0</v>
      </c>
      <c r="J443" s="196"/>
      <c r="K443" s="277"/>
    </row>
    <row r="444" spans="1:11" ht="25.5" customHeight="1">
      <c r="A444" s="217">
        <v>2830</v>
      </c>
      <c r="B444" s="213" t="s">
        <v>590</v>
      </c>
      <c r="C444" s="214">
        <v>3</v>
      </c>
      <c r="D444" s="214">
        <v>0</v>
      </c>
      <c r="E444" s="218" t="s">
        <v>307</v>
      </c>
      <c r="F444" s="230" t="s">
        <v>982</v>
      </c>
      <c r="G444" s="162">
        <f t="shared" si="6"/>
        <v>0</v>
      </c>
      <c r="H444" s="158">
        <f>SUM(H445,H448,H451)</f>
        <v>0</v>
      </c>
      <c r="I444" s="158">
        <f>SUM(I445,I448,I451)</f>
        <v>0</v>
      </c>
      <c r="J444" s="196"/>
      <c r="K444" s="277"/>
    </row>
    <row r="445" spans="1:11" ht="21" customHeight="1">
      <c r="A445" s="217">
        <v>2831</v>
      </c>
      <c r="B445" s="220" t="s">
        <v>590</v>
      </c>
      <c r="C445" s="221">
        <v>3</v>
      </c>
      <c r="D445" s="221">
        <v>1</v>
      </c>
      <c r="E445" s="222" t="s">
        <v>625</v>
      </c>
      <c r="F445" s="230"/>
      <c r="G445" s="162">
        <f t="shared" si="6"/>
        <v>0</v>
      </c>
      <c r="H445" s="158">
        <f>SUM(H447:H447)</f>
        <v>0</v>
      </c>
      <c r="I445" s="158">
        <f>SUM(I447:I447)</f>
        <v>0</v>
      </c>
      <c r="J445" s="196"/>
      <c r="K445" s="277"/>
    </row>
    <row r="446" spans="1:11" ht="24.75" customHeight="1">
      <c r="A446" s="217"/>
      <c r="B446" s="220"/>
      <c r="C446" s="221"/>
      <c r="D446" s="221"/>
      <c r="E446" s="222" t="s">
        <v>517</v>
      </c>
      <c r="F446" s="223"/>
      <c r="G446" s="162"/>
      <c r="H446" s="158"/>
      <c r="I446" s="158"/>
      <c r="J446" s="196"/>
      <c r="K446" s="277"/>
    </row>
    <row r="447" spans="1:11" ht="18" customHeight="1">
      <c r="A447" s="217"/>
      <c r="B447" s="220"/>
      <c r="C447" s="221"/>
      <c r="D447" s="221"/>
      <c r="E447" s="222" t="s">
        <v>518</v>
      </c>
      <c r="F447" s="223"/>
      <c r="G447" s="162">
        <f t="shared" si="6"/>
        <v>0</v>
      </c>
      <c r="H447" s="158"/>
      <c r="I447" s="158"/>
      <c r="J447" s="196"/>
      <c r="K447" s="277"/>
    </row>
    <row r="448" spans="1:11" ht="17.25" customHeight="1">
      <c r="A448" s="217">
        <v>2832</v>
      </c>
      <c r="B448" s="220" t="s">
        <v>590</v>
      </c>
      <c r="C448" s="221">
        <v>3</v>
      </c>
      <c r="D448" s="221">
        <v>2</v>
      </c>
      <c r="E448" s="222" t="s">
        <v>632</v>
      </c>
      <c r="F448" s="230"/>
      <c r="G448" s="162">
        <f t="shared" si="6"/>
        <v>0</v>
      </c>
      <c r="H448" s="158">
        <f>SUM(H450:H450)</f>
        <v>0</v>
      </c>
      <c r="I448" s="158">
        <f>SUM(I450:I450)</f>
        <v>0</v>
      </c>
      <c r="J448" s="196"/>
      <c r="K448" s="277"/>
    </row>
    <row r="449" spans="1:11" ht="23.25" customHeight="1">
      <c r="A449" s="217"/>
      <c r="B449" s="220"/>
      <c r="C449" s="221"/>
      <c r="D449" s="221"/>
      <c r="E449" s="222" t="s">
        <v>517</v>
      </c>
      <c r="F449" s="223"/>
      <c r="G449" s="162">
        <f t="shared" si="6"/>
        <v>0</v>
      </c>
      <c r="H449" s="158"/>
      <c r="I449" s="158"/>
      <c r="J449" s="196"/>
      <c r="K449" s="277"/>
    </row>
    <row r="450" spans="1:11" ht="18.75" customHeight="1">
      <c r="A450" s="217"/>
      <c r="B450" s="220"/>
      <c r="C450" s="221"/>
      <c r="D450" s="221"/>
      <c r="E450" s="222" t="s">
        <v>518</v>
      </c>
      <c r="F450" s="223"/>
      <c r="G450" s="162">
        <f t="shared" si="6"/>
        <v>0</v>
      </c>
      <c r="H450" s="158"/>
      <c r="I450" s="158"/>
      <c r="J450" s="196"/>
      <c r="K450" s="277"/>
    </row>
    <row r="451" spans="1:11" ht="17.25" customHeight="1">
      <c r="A451" s="217">
        <v>2833</v>
      </c>
      <c r="B451" s="220" t="s">
        <v>590</v>
      </c>
      <c r="C451" s="221">
        <v>3</v>
      </c>
      <c r="D451" s="221">
        <v>3</v>
      </c>
      <c r="E451" s="222" t="s">
        <v>633</v>
      </c>
      <c r="F451" s="228" t="s">
        <v>983</v>
      </c>
      <c r="G451" s="162">
        <f t="shared" si="6"/>
        <v>0</v>
      </c>
      <c r="H451" s="158">
        <f>SUM(H453:H453)</f>
        <v>0</v>
      </c>
      <c r="I451" s="158">
        <f>SUM(I453:I453)</f>
        <v>0</v>
      </c>
      <c r="J451" s="196"/>
      <c r="K451" s="277"/>
    </row>
    <row r="452" spans="1:11" ht="24" customHeight="1">
      <c r="A452" s="217"/>
      <c r="B452" s="220"/>
      <c r="C452" s="221"/>
      <c r="D452" s="221"/>
      <c r="E452" s="222" t="s">
        <v>517</v>
      </c>
      <c r="F452" s="223"/>
      <c r="G452" s="162"/>
      <c r="H452" s="158"/>
      <c r="I452" s="158"/>
      <c r="J452" s="196"/>
      <c r="K452" s="277"/>
    </row>
    <row r="453" spans="1:11" ht="17.25" customHeight="1">
      <c r="A453" s="217"/>
      <c r="B453" s="220"/>
      <c r="C453" s="221"/>
      <c r="D453" s="221"/>
      <c r="E453" s="222" t="s">
        <v>518</v>
      </c>
      <c r="F453" s="223"/>
      <c r="G453" s="162">
        <f t="shared" si="6"/>
        <v>0</v>
      </c>
      <c r="H453" s="158"/>
      <c r="I453" s="158"/>
      <c r="J453" s="196"/>
      <c r="K453" s="277"/>
    </row>
    <row r="454" spans="1:11" ht="31.5" customHeight="1">
      <c r="A454" s="217">
        <v>2840</v>
      </c>
      <c r="B454" s="213" t="s">
        <v>590</v>
      </c>
      <c r="C454" s="214">
        <v>4</v>
      </c>
      <c r="D454" s="214">
        <v>0</v>
      </c>
      <c r="E454" s="218" t="s">
        <v>308</v>
      </c>
      <c r="F454" s="230" t="s">
        <v>984</v>
      </c>
      <c r="G454" s="162">
        <f t="shared" si="6"/>
        <v>300</v>
      </c>
      <c r="H454" s="162">
        <f>SUM(H455,H458,H461)</f>
        <v>300</v>
      </c>
      <c r="I454" s="162">
        <f>SUM(I455,I458,I461)</f>
        <v>0</v>
      </c>
      <c r="J454" s="196"/>
      <c r="K454" s="277"/>
    </row>
    <row r="455" spans="1:11" ht="16.5" customHeight="1">
      <c r="A455" s="217">
        <v>2841</v>
      </c>
      <c r="B455" s="220" t="s">
        <v>590</v>
      </c>
      <c r="C455" s="221">
        <v>4</v>
      </c>
      <c r="D455" s="221">
        <v>1</v>
      </c>
      <c r="E455" s="222" t="s">
        <v>635</v>
      </c>
      <c r="F455" s="230"/>
      <c r="G455" s="162">
        <f t="shared" si="6"/>
        <v>0</v>
      </c>
      <c r="H455" s="158">
        <f>SUM(H457:H457)</f>
        <v>0</v>
      </c>
      <c r="I455" s="158">
        <f>SUM(I457:I457)</f>
        <v>0</v>
      </c>
      <c r="J455" s="196"/>
      <c r="K455" s="277"/>
    </row>
    <row r="456" spans="1:11" ht="25.5" customHeight="1">
      <c r="A456" s="217"/>
      <c r="B456" s="220"/>
      <c r="C456" s="221"/>
      <c r="D456" s="221"/>
      <c r="E456" s="222" t="s">
        <v>517</v>
      </c>
      <c r="F456" s="223"/>
      <c r="G456" s="162"/>
      <c r="H456" s="158"/>
      <c r="I456" s="158"/>
      <c r="J456" s="196"/>
      <c r="K456" s="277"/>
    </row>
    <row r="457" spans="1:11" ht="15" customHeight="1">
      <c r="A457" s="217"/>
      <c r="B457" s="220"/>
      <c r="C457" s="221"/>
      <c r="D457" s="221"/>
      <c r="E457" s="222" t="s">
        <v>518</v>
      </c>
      <c r="F457" s="223"/>
      <c r="G457" s="162">
        <f t="shared" si="6"/>
        <v>0</v>
      </c>
      <c r="H457" s="158"/>
      <c r="I457" s="158"/>
      <c r="J457" s="196"/>
      <c r="K457" s="277"/>
    </row>
    <row r="458" spans="1:11" ht="26.25" customHeight="1">
      <c r="A458" s="217">
        <v>2842</v>
      </c>
      <c r="B458" s="220" t="s">
        <v>590</v>
      </c>
      <c r="C458" s="221">
        <v>4</v>
      </c>
      <c r="D458" s="221">
        <v>2</v>
      </c>
      <c r="E458" s="222" t="s">
        <v>636</v>
      </c>
      <c r="F458" s="230"/>
      <c r="G458" s="162">
        <f t="shared" si="6"/>
        <v>300</v>
      </c>
      <c r="H458" s="162">
        <f>SUM(H460:H460)</f>
        <v>300</v>
      </c>
      <c r="I458" s="162">
        <f>SUM(I460:I460)</f>
        <v>0</v>
      </c>
      <c r="J458" s="196"/>
      <c r="K458" s="277"/>
    </row>
    <row r="459" spans="1:11" ht="15" customHeight="1">
      <c r="A459" s="217"/>
      <c r="B459" s="220"/>
      <c r="C459" s="221"/>
      <c r="D459" s="221"/>
      <c r="E459" s="222" t="s">
        <v>517</v>
      </c>
      <c r="F459" s="223"/>
      <c r="G459" s="162"/>
      <c r="H459" s="162"/>
      <c r="I459" s="162"/>
      <c r="J459" s="196"/>
      <c r="K459" s="277"/>
    </row>
    <row r="460" spans="1:11" ht="25.5" customHeight="1">
      <c r="A460" s="217"/>
      <c r="B460" s="220"/>
      <c r="C460" s="221"/>
      <c r="D460" s="221">
        <v>4819</v>
      </c>
      <c r="E460" s="176" t="s">
        <v>668</v>
      </c>
      <c r="F460" s="223"/>
      <c r="G460" s="162">
        <f t="shared" si="6"/>
        <v>300</v>
      </c>
      <c r="H460" s="162">
        <v>300</v>
      </c>
      <c r="I460" s="162"/>
      <c r="J460" s="196"/>
      <c r="K460" s="277"/>
    </row>
    <row r="461" spans="1:11" ht="14.25" customHeight="1">
      <c r="A461" s="217">
        <v>2843</v>
      </c>
      <c r="B461" s="220" t="s">
        <v>590</v>
      </c>
      <c r="C461" s="221">
        <v>4</v>
      </c>
      <c r="D461" s="221">
        <v>3</v>
      </c>
      <c r="E461" s="222" t="s">
        <v>634</v>
      </c>
      <c r="F461" s="228" t="s">
        <v>985</v>
      </c>
      <c r="G461" s="162">
        <f aca="true" t="shared" si="8" ref="G461:G518">SUM(H461:I461)</f>
        <v>0</v>
      </c>
      <c r="H461" s="158">
        <f>SUM(H463:H463)</f>
        <v>0</v>
      </c>
      <c r="I461" s="158">
        <f>SUM(I463:I463)</f>
        <v>0</v>
      </c>
      <c r="J461" s="196"/>
      <c r="K461" s="277"/>
    </row>
    <row r="462" spans="1:11" ht="15" customHeight="1">
      <c r="A462" s="217"/>
      <c r="B462" s="220"/>
      <c r="C462" s="221"/>
      <c r="D462" s="221"/>
      <c r="E462" s="222" t="s">
        <v>517</v>
      </c>
      <c r="F462" s="223"/>
      <c r="G462" s="162"/>
      <c r="H462" s="158"/>
      <c r="I462" s="158"/>
      <c r="J462" s="196"/>
      <c r="K462" s="277"/>
    </row>
    <row r="463" spans="1:11" ht="14.25" customHeight="1">
      <c r="A463" s="217"/>
      <c r="B463" s="220"/>
      <c r="C463" s="221"/>
      <c r="D463" s="221"/>
      <c r="E463" s="222" t="s">
        <v>518</v>
      </c>
      <c r="F463" s="223"/>
      <c r="G463" s="162">
        <f t="shared" si="8"/>
        <v>0</v>
      </c>
      <c r="H463" s="158"/>
      <c r="I463" s="158"/>
      <c r="J463" s="196"/>
      <c r="K463" s="277"/>
    </row>
    <row r="464" spans="1:11" ht="15" customHeight="1">
      <c r="A464" s="217">
        <v>2850</v>
      </c>
      <c r="B464" s="213" t="s">
        <v>590</v>
      </c>
      <c r="C464" s="214">
        <v>5</v>
      </c>
      <c r="D464" s="214">
        <v>0</v>
      </c>
      <c r="E464" s="180" t="s">
        <v>309</v>
      </c>
      <c r="F464" s="230" t="s">
        <v>987</v>
      </c>
      <c r="G464" s="162">
        <f t="shared" si="8"/>
        <v>0</v>
      </c>
      <c r="H464" s="158">
        <f>SUM(H465)</f>
        <v>0</v>
      </c>
      <c r="I464" s="158">
        <f>SUM(I465)</f>
        <v>0</v>
      </c>
      <c r="J464" s="196"/>
      <c r="K464" s="277"/>
    </row>
    <row r="465" spans="1:11" ht="15" customHeight="1">
      <c r="A465" s="217">
        <v>2851</v>
      </c>
      <c r="B465" s="213" t="s">
        <v>590</v>
      </c>
      <c r="C465" s="214">
        <v>5</v>
      </c>
      <c r="D465" s="214">
        <v>1</v>
      </c>
      <c r="E465" s="237" t="s">
        <v>986</v>
      </c>
      <c r="F465" s="228" t="s">
        <v>988</v>
      </c>
      <c r="G465" s="162">
        <f t="shared" si="8"/>
        <v>0</v>
      </c>
      <c r="H465" s="158">
        <f>SUM(H467:H467)</f>
        <v>0</v>
      </c>
      <c r="I465" s="158">
        <f>SUM(I467:I467)</f>
        <v>0</v>
      </c>
      <c r="J465" s="196"/>
      <c r="K465" s="277"/>
    </row>
    <row r="466" spans="1:11" ht="14.25" customHeight="1">
      <c r="A466" s="217"/>
      <c r="B466" s="220"/>
      <c r="C466" s="221"/>
      <c r="D466" s="221"/>
      <c r="E466" s="222" t="s">
        <v>517</v>
      </c>
      <c r="F466" s="223"/>
      <c r="G466" s="162"/>
      <c r="H466" s="158"/>
      <c r="I466" s="158"/>
      <c r="J466" s="196"/>
      <c r="K466" s="277"/>
    </row>
    <row r="467" spans="1:11" ht="15" customHeight="1">
      <c r="A467" s="217"/>
      <c r="B467" s="220"/>
      <c r="C467" s="221"/>
      <c r="D467" s="221"/>
      <c r="E467" s="222" t="s">
        <v>518</v>
      </c>
      <c r="F467" s="223"/>
      <c r="G467" s="162">
        <f t="shared" si="8"/>
        <v>0</v>
      </c>
      <c r="H467" s="158">
        <v>0</v>
      </c>
      <c r="I467" s="158">
        <v>0</v>
      </c>
      <c r="J467" s="196"/>
      <c r="K467" s="277"/>
    </row>
    <row r="468" spans="1:11" ht="27.75" customHeight="1">
      <c r="A468" s="217">
        <v>2860</v>
      </c>
      <c r="B468" s="213" t="s">
        <v>590</v>
      </c>
      <c r="C468" s="214">
        <v>6</v>
      </c>
      <c r="D468" s="214">
        <v>0</v>
      </c>
      <c r="E468" s="180" t="s">
        <v>310</v>
      </c>
      <c r="F468" s="230" t="s">
        <v>111</v>
      </c>
      <c r="G468" s="162">
        <f t="shared" si="8"/>
        <v>0</v>
      </c>
      <c r="H468" s="158">
        <f>SUM(H469)</f>
        <v>0</v>
      </c>
      <c r="I468" s="158">
        <f>SUM(I469)</f>
        <v>0</v>
      </c>
      <c r="J468" s="196"/>
      <c r="K468" s="277"/>
    </row>
    <row r="469" spans="1:11" ht="24.75" customHeight="1">
      <c r="A469" s="217">
        <v>2861</v>
      </c>
      <c r="B469" s="220" t="s">
        <v>590</v>
      </c>
      <c r="C469" s="221">
        <v>6</v>
      </c>
      <c r="D469" s="221">
        <v>1</v>
      </c>
      <c r="E469" s="237" t="s">
        <v>989</v>
      </c>
      <c r="F469" s="228" t="s">
        <v>112</v>
      </c>
      <c r="G469" s="162">
        <f t="shared" si="8"/>
        <v>0</v>
      </c>
      <c r="H469" s="158">
        <f>SUM(H473:H473)</f>
        <v>0</v>
      </c>
      <c r="I469" s="158">
        <f>SUM(I471:I473)</f>
        <v>0</v>
      </c>
      <c r="J469" s="196"/>
      <c r="K469" s="277"/>
    </row>
    <row r="470" spans="1:11" ht="15" customHeight="1">
      <c r="A470" s="217"/>
      <c r="B470" s="220"/>
      <c r="C470" s="221"/>
      <c r="D470" s="221"/>
      <c r="E470" s="222" t="s">
        <v>517</v>
      </c>
      <c r="F470" s="223"/>
      <c r="G470" s="162"/>
      <c r="H470" s="158"/>
      <c r="I470" s="158"/>
      <c r="J470" s="196"/>
      <c r="K470" s="277"/>
    </row>
    <row r="471" spans="1:11" ht="15" customHeight="1">
      <c r="A471" s="217"/>
      <c r="B471" s="220"/>
      <c r="C471" s="221"/>
      <c r="D471" s="221">
        <v>5112</v>
      </c>
      <c r="E471" s="177" t="s">
        <v>506</v>
      </c>
      <c r="F471" s="223"/>
      <c r="G471" s="162">
        <f t="shared" si="8"/>
        <v>0</v>
      </c>
      <c r="H471" s="158"/>
      <c r="I471" s="158">
        <v>0</v>
      </c>
      <c r="J471" s="196"/>
      <c r="K471" s="277"/>
    </row>
    <row r="472" spans="1:11" ht="15" customHeight="1">
      <c r="A472" s="217"/>
      <c r="B472" s="220"/>
      <c r="C472" s="221"/>
      <c r="D472" s="221">
        <v>5113</v>
      </c>
      <c r="E472" s="177" t="s">
        <v>507</v>
      </c>
      <c r="F472" s="223"/>
      <c r="G472" s="162">
        <f t="shared" si="8"/>
        <v>0</v>
      </c>
      <c r="H472" s="158"/>
      <c r="I472" s="158">
        <v>0</v>
      </c>
      <c r="J472" s="196"/>
      <c r="K472" s="277"/>
    </row>
    <row r="473" spans="1:11" ht="15" customHeight="1">
      <c r="A473" s="217"/>
      <c r="B473" s="220"/>
      <c r="C473" s="221"/>
      <c r="D473" s="221">
        <v>5129</v>
      </c>
      <c r="E473" s="177" t="s">
        <v>504</v>
      </c>
      <c r="F473" s="223"/>
      <c r="G473" s="162">
        <f t="shared" si="8"/>
        <v>0</v>
      </c>
      <c r="H473" s="158"/>
      <c r="I473" s="158">
        <v>0</v>
      </c>
      <c r="J473" s="196"/>
      <c r="K473" s="277"/>
    </row>
    <row r="474" spans="1:11" s="32" customFormat="1" ht="13.5" customHeight="1">
      <c r="A474" s="171">
        <v>2900</v>
      </c>
      <c r="B474" s="213" t="s">
        <v>597</v>
      </c>
      <c r="C474" s="214">
        <v>0</v>
      </c>
      <c r="D474" s="214">
        <v>0</v>
      </c>
      <c r="E474" s="231" t="s">
        <v>222</v>
      </c>
      <c r="F474" s="229" t="s">
        <v>113</v>
      </c>
      <c r="G474" s="162">
        <f t="shared" si="8"/>
        <v>64540</v>
      </c>
      <c r="H474" s="162">
        <f>SUM(H475,H486,H493,H500,H507,H515,H519,H523)</f>
        <v>42040</v>
      </c>
      <c r="I474" s="162">
        <f>SUM(I475,I486,I493,I500,I507,I515,I519,I523)</f>
        <v>22500</v>
      </c>
      <c r="J474" s="247"/>
      <c r="K474" s="292"/>
    </row>
    <row r="475" spans="1:11" ht="24">
      <c r="A475" s="217">
        <v>2910</v>
      </c>
      <c r="B475" s="213" t="s">
        <v>597</v>
      </c>
      <c r="C475" s="214">
        <v>1</v>
      </c>
      <c r="D475" s="214">
        <v>0</v>
      </c>
      <c r="E475" s="218" t="s">
        <v>311</v>
      </c>
      <c r="F475" s="219" t="s">
        <v>114</v>
      </c>
      <c r="G475" s="162">
        <f t="shared" si="8"/>
        <v>50400</v>
      </c>
      <c r="H475" s="158">
        <f>SUM(H476,H483)</f>
        <v>28400</v>
      </c>
      <c r="I475" s="158">
        <f>SUM(I476,I483)</f>
        <v>22000</v>
      </c>
      <c r="J475" s="196"/>
      <c r="K475" s="277"/>
    </row>
    <row r="476" spans="1:11" ht="15">
      <c r="A476" s="217">
        <v>2911</v>
      </c>
      <c r="B476" s="220" t="s">
        <v>597</v>
      </c>
      <c r="C476" s="221">
        <v>1</v>
      </c>
      <c r="D476" s="221">
        <v>1</v>
      </c>
      <c r="E476" s="233" t="s">
        <v>115</v>
      </c>
      <c r="F476" s="228" t="s">
        <v>116</v>
      </c>
      <c r="G476" s="162">
        <f t="shared" si="8"/>
        <v>50400</v>
      </c>
      <c r="H476" s="162">
        <f>SUM(H477,H478)</f>
        <v>28400</v>
      </c>
      <c r="I476" s="158">
        <f>SUM(I478:I482)</f>
        <v>22000</v>
      </c>
      <c r="J476" s="196"/>
      <c r="K476" s="277"/>
    </row>
    <row r="477" spans="1:11" ht="36">
      <c r="A477" s="217"/>
      <c r="B477" s="220"/>
      <c r="C477" s="221"/>
      <c r="D477" s="221"/>
      <c r="E477" s="222" t="s">
        <v>517</v>
      </c>
      <c r="F477" s="223"/>
      <c r="G477" s="162"/>
      <c r="H477" s="158"/>
      <c r="I477" s="158"/>
      <c r="J477" s="196"/>
      <c r="K477" s="277"/>
    </row>
    <row r="478" spans="1:11" ht="26.25" customHeight="1">
      <c r="A478" s="217"/>
      <c r="B478" s="220"/>
      <c r="C478" s="221"/>
      <c r="D478" s="221">
        <v>4511</v>
      </c>
      <c r="E478" s="177" t="s">
        <v>418</v>
      </c>
      <c r="F478" s="223"/>
      <c r="G478" s="162">
        <f t="shared" si="8"/>
        <v>28400</v>
      </c>
      <c r="H478" s="162">
        <v>28400</v>
      </c>
      <c r="I478" s="158"/>
      <c r="J478" s="196"/>
      <c r="K478" s="277"/>
    </row>
    <row r="479" spans="1:11" ht="26.25" customHeight="1">
      <c r="A479" s="217"/>
      <c r="B479" s="220"/>
      <c r="C479" s="221"/>
      <c r="D479" s="221">
        <v>5113</v>
      </c>
      <c r="E479" s="177" t="s">
        <v>507</v>
      </c>
      <c r="F479" s="223"/>
      <c r="G479" s="162">
        <f>SUM(H479:I479)</f>
        <v>13000</v>
      </c>
      <c r="H479" s="162">
        <v>0</v>
      </c>
      <c r="I479" s="162">
        <v>13000</v>
      </c>
      <c r="J479" s="196"/>
      <c r="K479" s="277"/>
    </row>
    <row r="480" spans="1:11" ht="20.25" customHeight="1">
      <c r="A480" s="217"/>
      <c r="B480" s="220"/>
      <c r="C480" s="221"/>
      <c r="D480" s="221">
        <v>5122</v>
      </c>
      <c r="E480" s="177" t="s">
        <v>503</v>
      </c>
      <c r="F480" s="296"/>
      <c r="G480" s="162">
        <f t="shared" si="8"/>
        <v>2000</v>
      </c>
      <c r="H480" s="162">
        <v>0</v>
      </c>
      <c r="I480" s="162">
        <v>2000</v>
      </c>
      <c r="J480" s="196"/>
      <c r="K480" s="277"/>
    </row>
    <row r="481" spans="1:11" ht="20.25" customHeight="1">
      <c r="A481" s="217"/>
      <c r="B481" s="220"/>
      <c r="C481" s="221"/>
      <c r="D481" s="221">
        <v>5129</v>
      </c>
      <c r="E481" s="177" t="s">
        <v>504</v>
      </c>
      <c r="F481" s="296"/>
      <c r="G481" s="162">
        <f t="shared" si="8"/>
        <v>2000</v>
      </c>
      <c r="H481" s="162"/>
      <c r="I481" s="162">
        <v>2000</v>
      </c>
      <c r="J481" s="196"/>
      <c r="K481" s="277"/>
    </row>
    <row r="482" spans="1:11" ht="20.25" customHeight="1">
      <c r="A482" s="217"/>
      <c r="B482" s="220"/>
      <c r="C482" s="221"/>
      <c r="D482" s="221">
        <v>5134</v>
      </c>
      <c r="E482" s="177" t="s">
        <v>501</v>
      </c>
      <c r="F482" s="296"/>
      <c r="G482" s="162">
        <f t="shared" si="8"/>
        <v>5000</v>
      </c>
      <c r="H482" s="162"/>
      <c r="I482" s="162">
        <v>5000</v>
      </c>
      <c r="J482" s="196"/>
      <c r="K482" s="277"/>
    </row>
    <row r="483" spans="1:11" ht="24.75" customHeight="1">
      <c r="A483" s="217">
        <v>2912</v>
      </c>
      <c r="B483" s="220" t="s">
        <v>597</v>
      </c>
      <c r="C483" s="221">
        <v>1</v>
      </c>
      <c r="D483" s="221">
        <v>2</v>
      </c>
      <c r="E483" s="222" t="s">
        <v>598</v>
      </c>
      <c r="F483" s="228" t="s">
        <v>117</v>
      </c>
      <c r="G483" s="162">
        <f t="shared" si="8"/>
        <v>0</v>
      </c>
      <c r="H483" s="162">
        <f>SUM(H485:H485)</f>
        <v>0</v>
      </c>
      <c r="I483" s="162">
        <f>SUM(I485:I485)</f>
        <v>0</v>
      </c>
      <c r="J483" s="196"/>
      <c r="K483" s="277"/>
    </row>
    <row r="484" spans="1:11" ht="34.5" customHeight="1">
      <c r="A484" s="217"/>
      <c r="B484" s="220"/>
      <c r="C484" s="221"/>
      <c r="D484" s="221"/>
      <c r="E484" s="222" t="s">
        <v>517</v>
      </c>
      <c r="F484" s="223"/>
      <c r="G484" s="162"/>
      <c r="H484" s="158"/>
      <c r="I484" s="158"/>
      <c r="J484" s="196"/>
      <c r="K484" s="277"/>
    </row>
    <row r="485" spans="1:11" ht="17.25" customHeight="1">
      <c r="A485" s="217"/>
      <c r="B485" s="220"/>
      <c r="C485" s="221"/>
      <c r="D485" s="221"/>
      <c r="E485" s="222" t="s">
        <v>518</v>
      </c>
      <c r="F485" s="223"/>
      <c r="G485" s="162">
        <f t="shared" si="8"/>
        <v>0</v>
      </c>
      <c r="H485" s="158"/>
      <c r="I485" s="158"/>
      <c r="J485" s="196"/>
      <c r="K485" s="277"/>
    </row>
    <row r="486" spans="1:11" ht="22.5" customHeight="1">
      <c r="A486" s="217">
        <v>2920</v>
      </c>
      <c r="B486" s="213" t="s">
        <v>597</v>
      </c>
      <c r="C486" s="214">
        <v>2</v>
      </c>
      <c r="D486" s="214">
        <v>0</v>
      </c>
      <c r="E486" s="328" t="s">
        <v>312</v>
      </c>
      <c r="F486" s="219" t="s">
        <v>118</v>
      </c>
      <c r="G486" s="162">
        <f t="shared" si="8"/>
        <v>0</v>
      </c>
      <c r="H486" s="162">
        <f>SUM(H487,H490)</f>
        <v>0</v>
      </c>
      <c r="I486" s="162">
        <f>SUM(I487,I490)</f>
        <v>0</v>
      </c>
      <c r="J486" s="196"/>
      <c r="K486" s="277"/>
    </row>
    <row r="487" spans="1:11" ht="21.75" customHeight="1">
      <c r="A487" s="217">
        <v>2921</v>
      </c>
      <c r="B487" s="220" t="s">
        <v>597</v>
      </c>
      <c r="C487" s="221">
        <v>2</v>
      </c>
      <c r="D487" s="221">
        <v>1</v>
      </c>
      <c r="E487" s="327" t="s">
        <v>599</v>
      </c>
      <c r="F487" s="228" t="s">
        <v>119</v>
      </c>
      <c r="G487" s="162">
        <f t="shared" si="8"/>
        <v>0</v>
      </c>
      <c r="H487" s="162">
        <f>SUM(H489:H489)</f>
        <v>0</v>
      </c>
      <c r="I487" s="162">
        <f>SUM(I489:I489)</f>
        <v>0</v>
      </c>
      <c r="J487" s="196"/>
      <c r="K487" s="277"/>
    </row>
    <row r="488" spans="1:11" ht="39.75" customHeight="1">
      <c r="A488" s="217"/>
      <c r="B488" s="220"/>
      <c r="C488" s="221"/>
      <c r="D488" s="221"/>
      <c r="E488" s="222" t="s">
        <v>517</v>
      </c>
      <c r="F488" s="223"/>
      <c r="G488" s="162">
        <f t="shared" si="8"/>
        <v>0</v>
      </c>
      <c r="H488" s="158"/>
      <c r="I488" s="158"/>
      <c r="J488" s="196"/>
      <c r="K488" s="277"/>
    </row>
    <row r="489" spans="1:11" ht="18.75" customHeight="1">
      <c r="A489" s="217"/>
      <c r="B489" s="220"/>
      <c r="C489" s="221"/>
      <c r="D489" s="221"/>
      <c r="E489" s="222" t="s">
        <v>518</v>
      </c>
      <c r="F489" s="223"/>
      <c r="G489" s="162">
        <f t="shared" si="8"/>
        <v>0</v>
      </c>
      <c r="H489" s="158"/>
      <c r="I489" s="158"/>
      <c r="J489" s="196"/>
      <c r="K489" s="277"/>
    </row>
    <row r="490" spans="1:11" ht="23.25" customHeight="1">
      <c r="A490" s="217">
        <v>2922</v>
      </c>
      <c r="B490" s="220" t="s">
        <v>597</v>
      </c>
      <c r="C490" s="221">
        <v>2</v>
      </c>
      <c r="D490" s="221">
        <v>2</v>
      </c>
      <c r="E490" s="327" t="s">
        <v>600</v>
      </c>
      <c r="F490" s="228" t="s">
        <v>120</v>
      </c>
      <c r="G490" s="162">
        <f t="shared" si="8"/>
        <v>0</v>
      </c>
      <c r="H490" s="162">
        <f>SUM(H492:H492)</f>
        <v>0</v>
      </c>
      <c r="I490" s="162">
        <f>SUM(I492:I492)</f>
        <v>0</v>
      </c>
      <c r="J490" s="196"/>
      <c r="K490" s="277"/>
    </row>
    <row r="491" spans="1:11" ht="38.25" customHeight="1">
      <c r="A491" s="217"/>
      <c r="B491" s="220"/>
      <c r="C491" s="221"/>
      <c r="D491" s="221"/>
      <c r="E491" s="222" t="s">
        <v>517</v>
      </c>
      <c r="F491" s="223"/>
      <c r="G491" s="162"/>
      <c r="H491" s="158"/>
      <c r="I491" s="158"/>
      <c r="J491" s="196"/>
      <c r="K491" s="277"/>
    </row>
    <row r="492" spans="1:11" ht="23.25" customHeight="1">
      <c r="A492" s="217"/>
      <c r="B492" s="220"/>
      <c r="C492" s="221"/>
      <c r="D492" s="221"/>
      <c r="E492" s="222" t="s">
        <v>518</v>
      </c>
      <c r="F492" s="223"/>
      <c r="G492" s="162">
        <f t="shared" si="8"/>
        <v>0</v>
      </c>
      <c r="H492" s="162">
        <v>0</v>
      </c>
      <c r="I492" s="162">
        <v>0</v>
      </c>
      <c r="J492" s="196"/>
      <c r="K492" s="277"/>
    </row>
    <row r="493" spans="1:11" ht="37.5" customHeight="1">
      <c r="A493" s="217">
        <v>2930</v>
      </c>
      <c r="B493" s="213" t="s">
        <v>597</v>
      </c>
      <c r="C493" s="214">
        <v>3</v>
      </c>
      <c r="D493" s="214">
        <v>0</v>
      </c>
      <c r="E493" s="218" t="s">
        <v>313</v>
      </c>
      <c r="F493" s="219" t="s">
        <v>121</v>
      </c>
      <c r="G493" s="162">
        <f t="shared" si="8"/>
        <v>0</v>
      </c>
      <c r="H493" s="162">
        <f>SUM(H494,H497)</f>
        <v>0</v>
      </c>
      <c r="I493" s="162">
        <f>SUM(I494,I497)</f>
        <v>0</v>
      </c>
      <c r="J493" s="196"/>
      <c r="K493" s="277"/>
    </row>
    <row r="494" spans="1:11" ht="28.5" customHeight="1">
      <c r="A494" s="217">
        <v>2931</v>
      </c>
      <c r="B494" s="220" t="s">
        <v>597</v>
      </c>
      <c r="C494" s="221">
        <v>3</v>
      </c>
      <c r="D494" s="221">
        <v>1</v>
      </c>
      <c r="E494" s="233" t="s">
        <v>601</v>
      </c>
      <c r="F494" s="228" t="s">
        <v>122</v>
      </c>
      <c r="G494" s="162">
        <f t="shared" si="8"/>
        <v>0</v>
      </c>
      <c r="H494" s="162">
        <f>SUM(H496:H496)</f>
        <v>0</v>
      </c>
      <c r="I494" s="162">
        <f>SUM(I496:I496)</f>
        <v>0</v>
      </c>
      <c r="J494" s="196"/>
      <c r="K494" s="277"/>
    </row>
    <row r="495" spans="1:11" ht="34.5" customHeight="1">
      <c r="A495" s="217"/>
      <c r="B495" s="220"/>
      <c r="C495" s="221"/>
      <c r="D495" s="221"/>
      <c r="E495" s="222" t="s">
        <v>517</v>
      </c>
      <c r="F495" s="223"/>
      <c r="G495" s="162">
        <f t="shared" si="8"/>
        <v>0</v>
      </c>
      <c r="H495" s="158"/>
      <c r="I495" s="158"/>
      <c r="J495" s="196"/>
      <c r="K495" s="277"/>
    </row>
    <row r="496" spans="1:11" ht="18" customHeight="1">
      <c r="A496" s="217"/>
      <c r="B496" s="220"/>
      <c r="C496" s="221"/>
      <c r="D496" s="221"/>
      <c r="E496" s="222" t="s">
        <v>518</v>
      </c>
      <c r="F496" s="223"/>
      <c r="G496" s="162">
        <f t="shared" si="8"/>
        <v>0</v>
      </c>
      <c r="H496" s="158"/>
      <c r="I496" s="158"/>
      <c r="J496" s="196"/>
      <c r="K496" s="277"/>
    </row>
    <row r="497" spans="1:11" ht="21" customHeight="1">
      <c r="A497" s="217">
        <v>2932</v>
      </c>
      <c r="B497" s="220" t="s">
        <v>597</v>
      </c>
      <c r="C497" s="221">
        <v>3</v>
      </c>
      <c r="D497" s="221">
        <v>2</v>
      </c>
      <c r="E497" s="233" t="s">
        <v>602</v>
      </c>
      <c r="F497" s="228"/>
      <c r="G497" s="162">
        <f t="shared" si="8"/>
        <v>0</v>
      </c>
      <c r="H497" s="158">
        <f>SUM(H499:H499)</f>
        <v>0</v>
      </c>
      <c r="I497" s="158">
        <f>SUM(I499:I499)</f>
        <v>0</v>
      </c>
      <c r="J497" s="196"/>
      <c r="K497" s="277"/>
    </row>
    <row r="498" spans="1:11" ht="39" customHeight="1">
      <c r="A498" s="217"/>
      <c r="B498" s="220"/>
      <c r="C498" s="221"/>
      <c r="D498" s="221"/>
      <c r="E498" s="222" t="s">
        <v>517</v>
      </c>
      <c r="F498" s="223"/>
      <c r="G498" s="162"/>
      <c r="H498" s="158"/>
      <c r="I498" s="158"/>
      <c r="J498" s="196"/>
      <c r="K498" s="277"/>
    </row>
    <row r="499" spans="1:11" ht="17.25" customHeight="1">
      <c r="A499" s="217"/>
      <c r="B499" s="220"/>
      <c r="C499" s="221"/>
      <c r="D499" s="221"/>
      <c r="E499" s="222" t="s">
        <v>518</v>
      </c>
      <c r="F499" s="223"/>
      <c r="G499" s="162">
        <f t="shared" si="8"/>
        <v>0</v>
      </c>
      <c r="H499" s="158"/>
      <c r="I499" s="158"/>
      <c r="J499" s="196"/>
      <c r="K499" s="277"/>
    </row>
    <row r="500" spans="1:11" ht="28.5" customHeight="1">
      <c r="A500" s="217">
        <v>2940</v>
      </c>
      <c r="B500" s="213" t="s">
        <v>597</v>
      </c>
      <c r="C500" s="214">
        <v>4</v>
      </c>
      <c r="D500" s="214">
        <v>0</v>
      </c>
      <c r="E500" s="328" t="s">
        <v>314</v>
      </c>
      <c r="F500" s="219" t="s">
        <v>123</v>
      </c>
      <c r="G500" s="162">
        <f t="shared" si="8"/>
        <v>500</v>
      </c>
      <c r="H500" s="162">
        <f>SUM(H501,H504)</f>
        <v>500</v>
      </c>
      <c r="I500" s="162">
        <f>SUM(I501,I504)</f>
        <v>0</v>
      </c>
      <c r="J500" s="196"/>
      <c r="K500" s="277"/>
    </row>
    <row r="501" spans="1:11" ht="21" customHeight="1">
      <c r="A501" s="217">
        <v>2941</v>
      </c>
      <c r="B501" s="220" t="s">
        <v>597</v>
      </c>
      <c r="C501" s="221">
        <v>4</v>
      </c>
      <c r="D501" s="221">
        <v>1</v>
      </c>
      <c r="E501" s="327" t="s">
        <v>603</v>
      </c>
      <c r="F501" s="228" t="s">
        <v>124</v>
      </c>
      <c r="G501" s="162">
        <f t="shared" si="8"/>
        <v>500</v>
      </c>
      <c r="H501" s="162">
        <f>SUM(H503:H503)</f>
        <v>500</v>
      </c>
      <c r="I501" s="162">
        <f>SUM(I503:I503)</f>
        <v>0</v>
      </c>
      <c r="J501" s="196"/>
      <c r="K501" s="277"/>
    </row>
    <row r="502" spans="1:11" ht="27" customHeight="1">
      <c r="A502" s="217"/>
      <c r="B502" s="220"/>
      <c r="C502" s="221"/>
      <c r="D502" s="221"/>
      <c r="E502" s="222" t="s">
        <v>517</v>
      </c>
      <c r="F502" s="223"/>
      <c r="G502" s="162"/>
      <c r="H502" s="158"/>
      <c r="I502" s="158"/>
      <c r="J502" s="196"/>
      <c r="K502" s="277"/>
    </row>
    <row r="503" spans="1:11" ht="27" customHeight="1">
      <c r="A503" s="217"/>
      <c r="B503" s="220"/>
      <c r="C503" s="221"/>
      <c r="D503" s="221">
        <v>4727</v>
      </c>
      <c r="E503" s="310" t="s">
        <v>651</v>
      </c>
      <c r="F503" s="223"/>
      <c r="G503" s="162">
        <f t="shared" si="8"/>
        <v>500</v>
      </c>
      <c r="H503" s="162">
        <v>500</v>
      </c>
      <c r="I503" s="158"/>
      <c r="J503" s="196"/>
      <c r="K503" s="277"/>
    </row>
    <row r="504" spans="1:11" ht="28.5" customHeight="1">
      <c r="A504" s="217">
        <v>2942</v>
      </c>
      <c r="B504" s="220" t="s">
        <v>597</v>
      </c>
      <c r="C504" s="221">
        <v>4</v>
      </c>
      <c r="D504" s="221">
        <v>2</v>
      </c>
      <c r="E504" s="222" t="s">
        <v>604</v>
      </c>
      <c r="F504" s="228" t="s">
        <v>125</v>
      </c>
      <c r="G504" s="162">
        <f t="shared" si="8"/>
        <v>0</v>
      </c>
      <c r="H504" s="158">
        <f>SUM(H506:H506)</f>
        <v>0</v>
      </c>
      <c r="I504" s="158">
        <f>SUM(I506:I506)</f>
        <v>0</v>
      </c>
      <c r="J504" s="196"/>
      <c r="K504" s="277"/>
    </row>
    <row r="505" spans="1:11" ht="26.25" customHeight="1">
      <c r="A505" s="217"/>
      <c r="B505" s="220"/>
      <c r="C505" s="221"/>
      <c r="D505" s="221"/>
      <c r="E505" s="222" t="s">
        <v>517</v>
      </c>
      <c r="F505" s="223"/>
      <c r="G505" s="162"/>
      <c r="H505" s="158"/>
      <c r="I505" s="158"/>
      <c r="J505" s="196"/>
      <c r="K505" s="277"/>
    </row>
    <row r="506" spans="1:11" ht="25.5" customHeight="1">
      <c r="A506" s="217"/>
      <c r="B506" s="220"/>
      <c r="C506" s="221"/>
      <c r="D506" s="221"/>
      <c r="E506" s="222" t="s">
        <v>518</v>
      </c>
      <c r="F506" s="223"/>
      <c r="G506" s="162">
        <f t="shared" si="8"/>
        <v>0</v>
      </c>
      <c r="H506" s="158">
        <v>0</v>
      </c>
      <c r="I506" s="158">
        <v>0</v>
      </c>
      <c r="J506" s="196"/>
      <c r="K506" s="277"/>
    </row>
    <row r="507" spans="1:11" ht="24">
      <c r="A507" s="217">
        <v>2950</v>
      </c>
      <c r="B507" s="213" t="s">
        <v>597</v>
      </c>
      <c r="C507" s="214">
        <v>5</v>
      </c>
      <c r="D507" s="214">
        <v>0</v>
      </c>
      <c r="E507" s="218" t="s">
        <v>41</v>
      </c>
      <c r="F507" s="219" t="s">
        <v>126</v>
      </c>
      <c r="G507" s="162">
        <f t="shared" si="8"/>
        <v>13640</v>
      </c>
      <c r="H507" s="162">
        <f>SUM(H508,H512)</f>
        <v>13140</v>
      </c>
      <c r="I507" s="162">
        <f>SUM(I508,I512)</f>
        <v>500</v>
      </c>
      <c r="J507" s="196"/>
      <c r="K507" s="277"/>
    </row>
    <row r="508" spans="1:11" ht="15">
      <c r="A508" s="217">
        <v>2951</v>
      </c>
      <c r="B508" s="220" t="s">
        <v>597</v>
      </c>
      <c r="C508" s="221">
        <v>5</v>
      </c>
      <c r="D508" s="221">
        <v>1</v>
      </c>
      <c r="E508" s="222" t="s">
        <v>605</v>
      </c>
      <c r="F508" s="219"/>
      <c r="G508" s="162">
        <f t="shared" si="8"/>
        <v>13640</v>
      </c>
      <c r="H508" s="162">
        <f>SUM(H509,H510)</f>
        <v>13140</v>
      </c>
      <c r="I508" s="162">
        <f>SUM(I510:I511,I509)</f>
        <v>500</v>
      </c>
      <c r="J508" s="196"/>
      <c r="K508" s="277"/>
    </row>
    <row r="509" spans="1:11" ht="36">
      <c r="A509" s="217"/>
      <c r="B509" s="220"/>
      <c r="C509" s="221"/>
      <c r="D509" s="221"/>
      <c r="E509" s="222" t="s">
        <v>517</v>
      </c>
      <c r="F509" s="223"/>
      <c r="G509" s="162">
        <f t="shared" si="8"/>
        <v>0</v>
      </c>
      <c r="H509" s="158"/>
      <c r="I509" s="158"/>
      <c r="J509" s="196"/>
      <c r="K509" s="277"/>
    </row>
    <row r="510" spans="1:11" ht="29.25" customHeight="1">
      <c r="A510" s="217"/>
      <c r="B510" s="220"/>
      <c r="C510" s="221"/>
      <c r="D510" s="221">
        <v>4511</v>
      </c>
      <c r="E510" s="177" t="s">
        <v>418</v>
      </c>
      <c r="F510" s="223"/>
      <c r="G510" s="162">
        <f t="shared" si="8"/>
        <v>13140</v>
      </c>
      <c r="H510" s="162">
        <v>13140</v>
      </c>
      <c r="I510" s="162"/>
      <c r="J510" s="196"/>
      <c r="K510" s="277"/>
    </row>
    <row r="511" spans="1:11" ht="21.75" customHeight="1">
      <c r="A511" s="217"/>
      <c r="B511" s="220"/>
      <c r="C511" s="221"/>
      <c r="D511" s="221">
        <v>5122</v>
      </c>
      <c r="E511" s="325" t="s">
        <v>503</v>
      </c>
      <c r="F511" s="223"/>
      <c r="G511" s="162">
        <f t="shared" si="8"/>
        <v>500</v>
      </c>
      <c r="H511" s="162">
        <v>0</v>
      </c>
      <c r="I511" s="162">
        <v>500</v>
      </c>
      <c r="J511" s="196"/>
      <c r="K511" s="277"/>
    </row>
    <row r="512" spans="1:10" ht="21.75" customHeight="1">
      <c r="A512" s="217">
        <v>2952</v>
      </c>
      <c r="B512" s="220" t="s">
        <v>597</v>
      </c>
      <c r="C512" s="221">
        <v>5</v>
      </c>
      <c r="D512" s="221">
        <v>2</v>
      </c>
      <c r="E512" s="233" t="s">
        <v>606</v>
      </c>
      <c r="F512" s="228" t="s">
        <v>127</v>
      </c>
      <c r="G512" s="162">
        <f t="shared" si="8"/>
        <v>0</v>
      </c>
      <c r="H512" s="162">
        <f>SUM(H514:H514)</f>
        <v>0</v>
      </c>
      <c r="I512" s="162">
        <f>SUM(I514:I514)</f>
        <v>0</v>
      </c>
      <c r="J512" s="196"/>
    </row>
    <row r="513" spans="1:10" ht="38.25" customHeight="1">
      <c r="A513" s="217"/>
      <c r="B513" s="220"/>
      <c r="C513" s="221"/>
      <c r="D513" s="221"/>
      <c r="E513" s="222" t="s">
        <v>517</v>
      </c>
      <c r="F513" s="223"/>
      <c r="G513" s="162"/>
      <c r="H513" s="158"/>
      <c r="I513" s="158"/>
      <c r="J513" s="196"/>
    </row>
    <row r="514" spans="1:10" ht="18" customHeight="1">
      <c r="A514" s="217"/>
      <c r="B514" s="220"/>
      <c r="C514" s="221"/>
      <c r="D514" s="221"/>
      <c r="E514" s="222" t="s">
        <v>518</v>
      </c>
      <c r="F514" s="223"/>
      <c r="G514" s="162">
        <f t="shared" si="8"/>
        <v>0</v>
      </c>
      <c r="H514" s="158"/>
      <c r="I514" s="158"/>
      <c r="J514" s="196"/>
    </row>
    <row r="515" spans="1:10" ht="33.75" customHeight="1">
      <c r="A515" s="217">
        <v>2960</v>
      </c>
      <c r="B515" s="213" t="s">
        <v>597</v>
      </c>
      <c r="C515" s="214">
        <v>6</v>
      </c>
      <c r="D515" s="214">
        <v>0</v>
      </c>
      <c r="E515" s="218" t="s">
        <v>316</v>
      </c>
      <c r="F515" s="219" t="s">
        <v>129</v>
      </c>
      <c r="G515" s="162">
        <f t="shared" si="8"/>
        <v>0</v>
      </c>
      <c r="H515" s="162">
        <f>SUM(H516)</f>
        <v>0</v>
      </c>
      <c r="I515" s="162">
        <f>SUM(I516)</f>
        <v>0</v>
      </c>
      <c r="J515" s="196"/>
    </row>
    <row r="516" spans="1:10" ht="27" customHeight="1">
      <c r="A516" s="217">
        <v>2961</v>
      </c>
      <c r="B516" s="220" t="s">
        <v>597</v>
      </c>
      <c r="C516" s="221">
        <v>6</v>
      </c>
      <c r="D516" s="221">
        <v>1</v>
      </c>
      <c r="E516" s="222" t="s">
        <v>128</v>
      </c>
      <c r="F516" s="228" t="s">
        <v>130</v>
      </c>
      <c r="G516" s="162">
        <f t="shared" si="8"/>
        <v>0</v>
      </c>
      <c r="H516" s="162">
        <f>SUM(H518:H518)</f>
        <v>0</v>
      </c>
      <c r="I516" s="162">
        <f>SUM(I518:I518)</f>
        <v>0</v>
      </c>
      <c r="J516" s="196"/>
    </row>
    <row r="517" spans="1:10" ht="35.25" customHeight="1">
      <c r="A517" s="217"/>
      <c r="B517" s="220"/>
      <c r="C517" s="221"/>
      <c r="D517" s="221"/>
      <c r="E517" s="222" t="s">
        <v>517</v>
      </c>
      <c r="F517" s="223"/>
      <c r="G517" s="162"/>
      <c r="H517" s="158"/>
      <c r="I517" s="158"/>
      <c r="J517" s="196"/>
    </row>
    <row r="518" spans="1:10" ht="18.75" customHeight="1">
      <c r="A518" s="217"/>
      <c r="B518" s="220"/>
      <c r="C518" s="221"/>
      <c r="D518" s="221"/>
      <c r="E518" s="222" t="s">
        <v>518</v>
      </c>
      <c r="F518" s="223"/>
      <c r="G518" s="162">
        <f t="shared" si="8"/>
        <v>0</v>
      </c>
      <c r="H518" s="158">
        <v>0</v>
      </c>
      <c r="I518" s="158">
        <v>0</v>
      </c>
      <c r="J518" s="196"/>
    </row>
    <row r="519" spans="1:10" ht="36" customHeight="1">
      <c r="A519" s="217">
        <v>2970</v>
      </c>
      <c r="B519" s="213" t="s">
        <v>597</v>
      </c>
      <c r="C519" s="214">
        <v>7</v>
      </c>
      <c r="D519" s="214">
        <v>0</v>
      </c>
      <c r="E519" s="218" t="s">
        <v>317</v>
      </c>
      <c r="F519" s="219" t="s">
        <v>132</v>
      </c>
      <c r="G519" s="162">
        <f aca="true" t="shared" si="9" ref="G519:G570">SUM(H519:I519)</f>
        <v>0</v>
      </c>
      <c r="H519" s="162">
        <f>SUM(H520)</f>
        <v>0</v>
      </c>
      <c r="I519" s="162">
        <f>SUM(I520)</f>
        <v>0</v>
      </c>
      <c r="J519" s="196"/>
    </row>
    <row r="520" spans="1:10" ht="35.25" customHeight="1">
      <c r="A520" s="217">
        <v>2971</v>
      </c>
      <c r="B520" s="220" t="s">
        <v>597</v>
      </c>
      <c r="C520" s="221">
        <v>7</v>
      </c>
      <c r="D520" s="221">
        <v>1</v>
      </c>
      <c r="E520" s="222" t="s">
        <v>131</v>
      </c>
      <c r="F520" s="228" t="s">
        <v>132</v>
      </c>
      <c r="G520" s="162">
        <f t="shared" si="9"/>
        <v>0</v>
      </c>
      <c r="H520" s="162">
        <f>SUM(H522:H522)</f>
        <v>0</v>
      </c>
      <c r="I520" s="162">
        <f>SUM(I522:I522)</f>
        <v>0</v>
      </c>
      <c r="J520" s="196"/>
    </row>
    <row r="521" spans="1:10" ht="35.25" customHeight="1">
      <c r="A521" s="217"/>
      <c r="B521" s="220"/>
      <c r="C521" s="221"/>
      <c r="D521" s="221"/>
      <c r="E521" s="222" t="s">
        <v>517</v>
      </c>
      <c r="F521" s="223"/>
      <c r="G521" s="162"/>
      <c r="H521" s="158"/>
      <c r="I521" s="158"/>
      <c r="J521" s="196"/>
    </row>
    <row r="522" spans="1:10" ht="21" customHeight="1">
      <c r="A522" s="217"/>
      <c r="B522" s="220"/>
      <c r="C522" s="221"/>
      <c r="D522" s="221"/>
      <c r="E522" s="222" t="s">
        <v>518</v>
      </c>
      <c r="F522" s="223"/>
      <c r="G522" s="162">
        <f t="shared" si="9"/>
        <v>0</v>
      </c>
      <c r="H522" s="158"/>
      <c r="I522" s="158"/>
      <c r="J522" s="196"/>
    </row>
    <row r="523" spans="1:10" ht="26.25" customHeight="1">
      <c r="A523" s="217">
        <v>2980</v>
      </c>
      <c r="B523" s="213" t="s">
        <v>597</v>
      </c>
      <c r="C523" s="214">
        <v>8</v>
      </c>
      <c r="D523" s="214">
        <v>0</v>
      </c>
      <c r="E523" s="218" t="s">
        <v>318</v>
      </c>
      <c r="F523" s="219" t="s">
        <v>134</v>
      </c>
      <c r="G523" s="162">
        <f t="shared" si="9"/>
        <v>0</v>
      </c>
      <c r="H523" s="158">
        <f>SUM(H524)</f>
        <v>0</v>
      </c>
      <c r="I523" s="158">
        <f>SUM(I524)</f>
        <v>0</v>
      </c>
      <c r="J523" s="196"/>
    </row>
    <row r="524" spans="1:10" ht="24" customHeight="1">
      <c r="A524" s="217">
        <v>2981</v>
      </c>
      <c r="B524" s="220" t="s">
        <v>597</v>
      </c>
      <c r="C524" s="221">
        <v>8</v>
      </c>
      <c r="D524" s="221">
        <v>1</v>
      </c>
      <c r="E524" s="222" t="s">
        <v>133</v>
      </c>
      <c r="F524" s="228" t="s">
        <v>135</v>
      </c>
      <c r="G524" s="162">
        <f t="shared" si="9"/>
        <v>0</v>
      </c>
      <c r="H524" s="158">
        <f>SUM(H526:H526)</f>
        <v>0</v>
      </c>
      <c r="I524" s="158">
        <f>SUM(I526:I526)</f>
        <v>0</v>
      </c>
      <c r="J524" s="196"/>
    </row>
    <row r="525" spans="1:10" ht="36" customHeight="1">
      <c r="A525" s="217"/>
      <c r="B525" s="220"/>
      <c r="C525" s="221"/>
      <c r="D525" s="221"/>
      <c r="E525" s="222" t="s">
        <v>517</v>
      </c>
      <c r="F525" s="223"/>
      <c r="G525" s="162"/>
      <c r="H525" s="158"/>
      <c r="I525" s="158"/>
      <c r="J525" s="196"/>
    </row>
    <row r="526" spans="1:10" ht="24.75" customHeight="1">
      <c r="A526" s="217"/>
      <c r="B526" s="220"/>
      <c r="C526" s="221"/>
      <c r="D526" s="221"/>
      <c r="E526" s="222" t="s">
        <v>518</v>
      </c>
      <c r="F526" s="223"/>
      <c r="G526" s="162">
        <f t="shared" si="9"/>
        <v>0</v>
      </c>
      <c r="H526" s="158">
        <v>0</v>
      </c>
      <c r="I526" s="158">
        <v>0</v>
      </c>
      <c r="J526" s="196"/>
    </row>
    <row r="527" spans="1:11" s="32" customFormat="1" ht="52.5" customHeight="1">
      <c r="A527" s="171">
        <v>3000</v>
      </c>
      <c r="B527" s="213" t="s">
        <v>607</v>
      </c>
      <c r="C527" s="214">
        <v>0</v>
      </c>
      <c r="D527" s="214">
        <v>0</v>
      </c>
      <c r="E527" s="231" t="s">
        <v>223</v>
      </c>
      <c r="F527" s="229" t="s">
        <v>136</v>
      </c>
      <c r="G527" s="162">
        <f t="shared" si="9"/>
        <v>700</v>
      </c>
      <c r="H527" s="162">
        <f>SUM(H528,H535,H539,H541,H545,H549,H553,H557,H559)</f>
        <v>700</v>
      </c>
      <c r="I527" s="162"/>
      <c r="J527" s="247"/>
      <c r="K527" s="286"/>
    </row>
    <row r="528" spans="1:10" ht="26.25" customHeight="1">
      <c r="A528" s="217">
        <v>3010</v>
      </c>
      <c r="B528" s="213" t="s">
        <v>607</v>
      </c>
      <c r="C528" s="214">
        <v>1</v>
      </c>
      <c r="D528" s="214">
        <v>0</v>
      </c>
      <c r="E528" s="218" t="s">
        <v>319</v>
      </c>
      <c r="F528" s="219" t="s">
        <v>137</v>
      </c>
      <c r="G528" s="162">
        <f t="shared" si="9"/>
        <v>0</v>
      </c>
      <c r="H528" s="158">
        <f>SUM(H529,H532)</f>
        <v>0</v>
      </c>
      <c r="I528" s="158">
        <f>SUM(I529,I532)</f>
        <v>0</v>
      </c>
      <c r="J528" s="196"/>
    </row>
    <row r="529" spans="1:10" ht="17.25" customHeight="1">
      <c r="A529" s="217">
        <v>3011</v>
      </c>
      <c r="B529" s="220" t="s">
        <v>607</v>
      </c>
      <c r="C529" s="221">
        <v>1</v>
      </c>
      <c r="D529" s="221">
        <v>1</v>
      </c>
      <c r="E529" s="222" t="s">
        <v>138</v>
      </c>
      <c r="F529" s="228" t="s">
        <v>139</v>
      </c>
      <c r="G529" s="162">
        <f t="shared" si="9"/>
        <v>0</v>
      </c>
      <c r="H529" s="158">
        <f>SUM(H531:H531)</f>
        <v>0</v>
      </c>
      <c r="I529" s="158">
        <f>SUM(I531:I531)</f>
        <v>0</v>
      </c>
      <c r="J529" s="196"/>
    </row>
    <row r="530" spans="1:10" ht="38.25" customHeight="1">
      <c r="A530" s="217"/>
      <c r="B530" s="220"/>
      <c r="C530" s="221"/>
      <c r="D530" s="221"/>
      <c r="E530" s="222" t="s">
        <v>517</v>
      </c>
      <c r="F530" s="223"/>
      <c r="G530" s="162">
        <f t="shared" si="9"/>
        <v>0</v>
      </c>
      <c r="H530" s="158"/>
      <c r="I530" s="158"/>
      <c r="J530" s="196"/>
    </row>
    <row r="531" spans="1:10" ht="17.25" customHeight="1">
      <c r="A531" s="217"/>
      <c r="B531" s="220"/>
      <c r="C531" s="221"/>
      <c r="D531" s="221"/>
      <c r="E531" s="222" t="s">
        <v>518</v>
      </c>
      <c r="F531" s="223"/>
      <c r="G531" s="162">
        <f t="shared" si="9"/>
        <v>0</v>
      </c>
      <c r="H531" s="158"/>
      <c r="I531" s="158"/>
      <c r="J531" s="196"/>
    </row>
    <row r="532" spans="1:10" ht="17.25" customHeight="1">
      <c r="A532" s="217">
        <v>3012</v>
      </c>
      <c r="B532" s="220" t="s">
        <v>607</v>
      </c>
      <c r="C532" s="221">
        <v>1</v>
      </c>
      <c r="D532" s="221">
        <v>2</v>
      </c>
      <c r="E532" s="222" t="s">
        <v>140</v>
      </c>
      <c r="F532" s="228" t="s">
        <v>141</v>
      </c>
      <c r="G532" s="162">
        <f t="shared" si="9"/>
        <v>0</v>
      </c>
      <c r="H532" s="158">
        <f>SUM(H534:H534)</f>
        <v>0</v>
      </c>
      <c r="I532" s="158">
        <f>SUM(I534:I534)</f>
        <v>0</v>
      </c>
      <c r="J532" s="196"/>
    </row>
    <row r="533" spans="1:10" ht="36" customHeight="1">
      <c r="A533" s="217"/>
      <c r="B533" s="220"/>
      <c r="C533" s="221"/>
      <c r="D533" s="221"/>
      <c r="E533" s="222" t="s">
        <v>517</v>
      </c>
      <c r="F533" s="223"/>
      <c r="G533" s="162">
        <f t="shared" si="9"/>
        <v>0</v>
      </c>
      <c r="H533" s="158"/>
      <c r="I533" s="158"/>
      <c r="J533" s="196"/>
    </row>
    <row r="534" spans="1:10" ht="17.25" customHeight="1">
      <c r="A534" s="217"/>
      <c r="B534" s="220"/>
      <c r="C534" s="221"/>
      <c r="D534" s="221"/>
      <c r="E534" s="222" t="s">
        <v>518</v>
      </c>
      <c r="F534" s="223"/>
      <c r="G534" s="162">
        <f t="shared" si="9"/>
        <v>0</v>
      </c>
      <c r="H534" s="158"/>
      <c r="I534" s="158"/>
      <c r="J534" s="196"/>
    </row>
    <row r="535" spans="1:10" ht="17.25" customHeight="1">
      <c r="A535" s="217">
        <v>3020</v>
      </c>
      <c r="B535" s="213" t="s">
        <v>607</v>
      </c>
      <c r="C535" s="214">
        <v>2</v>
      </c>
      <c r="D535" s="214">
        <v>0</v>
      </c>
      <c r="E535" s="218" t="s">
        <v>320</v>
      </c>
      <c r="F535" s="219" t="s">
        <v>143</v>
      </c>
      <c r="G535" s="162">
        <f t="shared" si="9"/>
        <v>0</v>
      </c>
      <c r="H535" s="158">
        <f>SUM(H536)</f>
        <v>0</v>
      </c>
      <c r="I535" s="158">
        <f>SUM(I536)</f>
        <v>0</v>
      </c>
      <c r="J535" s="196"/>
    </row>
    <row r="536" spans="1:10" ht="21.75" customHeight="1">
      <c r="A536" s="217">
        <v>3021</v>
      </c>
      <c r="B536" s="220" t="s">
        <v>607</v>
      </c>
      <c r="C536" s="221">
        <v>2</v>
      </c>
      <c r="D536" s="221">
        <v>1</v>
      </c>
      <c r="E536" s="222" t="s">
        <v>142</v>
      </c>
      <c r="F536" s="228" t="s">
        <v>144</v>
      </c>
      <c r="G536" s="162">
        <f t="shared" si="9"/>
        <v>0</v>
      </c>
      <c r="H536" s="158">
        <f>SUM(H538:H538)</f>
        <v>0</v>
      </c>
      <c r="I536" s="158">
        <f>SUM(I538:I538)</f>
        <v>0</v>
      </c>
      <c r="J536" s="196"/>
    </row>
    <row r="537" spans="1:10" ht="38.25" customHeight="1">
      <c r="A537" s="217"/>
      <c r="B537" s="220"/>
      <c r="C537" s="221"/>
      <c r="D537" s="221"/>
      <c r="E537" s="222" t="s">
        <v>517</v>
      </c>
      <c r="F537" s="223"/>
      <c r="G537" s="162">
        <f t="shared" si="9"/>
        <v>0</v>
      </c>
      <c r="H537" s="158"/>
      <c r="I537" s="158"/>
      <c r="J537" s="196"/>
    </row>
    <row r="538" spans="1:10" ht="15.75" customHeight="1">
      <c r="A538" s="217"/>
      <c r="B538" s="220"/>
      <c r="C538" s="221"/>
      <c r="D538" s="221"/>
      <c r="E538" s="222" t="s">
        <v>518</v>
      </c>
      <c r="F538" s="223"/>
      <c r="G538" s="162">
        <f t="shared" si="9"/>
        <v>0</v>
      </c>
      <c r="H538" s="158"/>
      <c r="I538" s="158"/>
      <c r="J538" s="196"/>
    </row>
    <row r="539" spans="1:10" ht="18.75" customHeight="1">
      <c r="A539" s="217">
        <v>3030</v>
      </c>
      <c r="B539" s="213" t="s">
        <v>607</v>
      </c>
      <c r="C539" s="214">
        <v>3</v>
      </c>
      <c r="D539" s="214">
        <v>0</v>
      </c>
      <c r="E539" s="218" t="s">
        <v>321</v>
      </c>
      <c r="F539" s="219" t="s">
        <v>146</v>
      </c>
      <c r="G539" s="162">
        <f t="shared" si="9"/>
        <v>0</v>
      </c>
      <c r="H539" s="158">
        <f>SUM(H540)</f>
        <v>0</v>
      </c>
      <c r="I539" s="158">
        <f>SUM(I540)</f>
        <v>0</v>
      </c>
      <c r="J539" s="196"/>
    </row>
    <row r="540" spans="1:11" s="14" customFormat="1" ht="17.25" customHeight="1">
      <c r="A540" s="217">
        <v>3031</v>
      </c>
      <c r="B540" s="220" t="s">
        <v>607</v>
      </c>
      <c r="C540" s="221">
        <v>3</v>
      </c>
      <c r="D540" s="221">
        <v>1</v>
      </c>
      <c r="E540" s="222" t="s">
        <v>145</v>
      </c>
      <c r="F540" s="219"/>
      <c r="G540" s="162">
        <f t="shared" si="9"/>
        <v>0</v>
      </c>
      <c r="H540" s="238"/>
      <c r="I540" s="238"/>
      <c r="J540" s="248"/>
      <c r="K540" s="287"/>
    </row>
    <row r="541" spans="1:10" ht="18" customHeight="1">
      <c r="A541" s="217">
        <v>3040</v>
      </c>
      <c r="B541" s="213" t="s">
        <v>607</v>
      </c>
      <c r="C541" s="214">
        <v>4</v>
      </c>
      <c r="D541" s="214">
        <v>0</v>
      </c>
      <c r="E541" s="218" t="s">
        <v>322</v>
      </c>
      <c r="F541" s="219" t="s">
        <v>148</v>
      </c>
      <c r="G541" s="162">
        <f t="shared" si="9"/>
        <v>0</v>
      </c>
      <c r="H541" s="158">
        <f>SUM(H542)</f>
        <v>0</v>
      </c>
      <c r="I541" s="158">
        <f>SUM(I542)</f>
        <v>0</v>
      </c>
      <c r="J541" s="196"/>
    </row>
    <row r="542" spans="1:10" ht="21" customHeight="1">
      <c r="A542" s="217">
        <v>3041</v>
      </c>
      <c r="B542" s="220" t="s">
        <v>607</v>
      </c>
      <c r="C542" s="221">
        <v>4</v>
      </c>
      <c r="D542" s="221">
        <v>1</v>
      </c>
      <c r="E542" s="222" t="s">
        <v>147</v>
      </c>
      <c r="F542" s="228" t="s">
        <v>149</v>
      </c>
      <c r="G542" s="162">
        <f t="shared" si="9"/>
        <v>0</v>
      </c>
      <c r="H542" s="158">
        <f>SUM(H544:H544)</f>
        <v>0</v>
      </c>
      <c r="I542" s="158">
        <f>SUM(I544:I544)</f>
        <v>0</v>
      </c>
      <c r="J542" s="196"/>
    </row>
    <row r="543" spans="1:10" ht="36.75" customHeight="1">
      <c r="A543" s="217"/>
      <c r="B543" s="220"/>
      <c r="C543" s="221"/>
      <c r="D543" s="221"/>
      <c r="E543" s="222" t="s">
        <v>517</v>
      </c>
      <c r="F543" s="223"/>
      <c r="G543" s="162">
        <f t="shared" si="9"/>
        <v>0</v>
      </c>
      <c r="H543" s="158"/>
      <c r="I543" s="158"/>
      <c r="J543" s="196"/>
    </row>
    <row r="544" spans="1:10" ht="16.5" customHeight="1">
      <c r="A544" s="217"/>
      <c r="B544" s="220"/>
      <c r="C544" s="221"/>
      <c r="D544" s="221"/>
      <c r="E544" s="222" t="s">
        <v>518</v>
      </c>
      <c r="F544" s="223"/>
      <c r="G544" s="162">
        <f t="shared" si="9"/>
        <v>0</v>
      </c>
      <c r="H544" s="158"/>
      <c r="I544" s="158"/>
      <c r="J544" s="196"/>
    </row>
    <row r="545" spans="1:10" ht="15" customHeight="1">
      <c r="A545" s="217">
        <v>3050</v>
      </c>
      <c r="B545" s="213" t="s">
        <v>607</v>
      </c>
      <c r="C545" s="214">
        <v>5</v>
      </c>
      <c r="D545" s="214">
        <v>0</v>
      </c>
      <c r="E545" s="218" t="s">
        <v>323</v>
      </c>
      <c r="F545" s="219" t="s">
        <v>151</v>
      </c>
      <c r="G545" s="162">
        <f t="shared" si="9"/>
        <v>0</v>
      </c>
      <c r="H545" s="158">
        <f>SUM(H546)</f>
        <v>0</v>
      </c>
      <c r="I545" s="158">
        <f>SUM(I546)</f>
        <v>0</v>
      </c>
      <c r="J545" s="196"/>
    </row>
    <row r="546" spans="1:10" ht="17.25" customHeight="1">
      <c r="A546" s="217">
        <v>3051</v>
      </c>
      <c r="B546" s="220" t="s">
        <v>607</v>
      </c>
      <c r="C546" s="221">
        <v>5</v>
      </c>
      <c r="D546" s="221">
        <v>1</v>
      </c>
      <c r="E546" s="222" t="s">
        <v>150</v>
      </c>
      <c r="F546" s="228" t="s">
        <v>151</v>
      </c>
      <c r="G546" s="162">
        <f t="shared" si="9"/>
        <v>0</v>
      </c>
      <c r="H546" s="158">
        <f>SUM(H548:H548)</f>
        <v>0</v>
      </c>
      <c r="I546" s="158">
        <f>SUM(I548:I548)</f>
        <v>0</v>
      </c>
      <c r="J546" s="196"/>
    </row>
    <row r="547" spans="1:10" ht="39.75" customHeight="1">
      <c r="A547" s="217"/>
      <c r="B547" s="220"/>
      <c r="C547" s="221"/>
      <c r="D547" s="221"/>
      <c r="E547" s="222" t="s">
        <v>517</v>
      </c>
      <c r="F547" s="223"/>
      <c r="G547" s="162">
        <f t="shared" si="9"/>
        <v>0</v>
      </c>
      <c r="H547" s="158"/>
      <c r="I547" s="158"/>
      <c r="J547" s="196"/>
    </row>
    <row r="548" spans="1:10" ht="18" customHeight="1">
      <c r="A548" s="217"/>
      <c r="B548" s="220"/>
      <c r="C548" s="221"/>
      <c r="D548" s="221"/>
      <c r="E548" s="222" t="s">
        <v>518</v>
      </c>
      <c r="F548" s="223"/>
      <c r="G548" s="162">
        <f t="shared" si="9"/>
        <v>0</v>
      </c>
      <c r="H548" s="158"/>
      <c r="I548" s="158"/>
      <c r="J548" s="196"/>
    </row>
    <row r="549" spans="1:10" ht="18" customHeight="1">
      <c r="A549" s="217">
        <v>3060</v>
      </c>
      <c r="B549" s="213" t="s">
        <v>607</v>
      </c>
      <c r="C549" s="214">
        <v>6</v>
      </c>
      <c r="D549" s="214">
        <v>0</v>
      </c>
      <c r="E549" s="218" t="s">
        <v>324</v>
      </c>
      <c r="F549" s="219" t="s">
        <v>153</v>
      </c>
      <c r="G549" s="162">
        <f t="shared" si="9"/>
        <v>0</v>
      </c>
      <c r="H549" s="158">
        <f>SUM(H550)</f>
        <v>0</v>
      </c>
      <c r="I549" s="158">
        <f>SUM(I550)</f>
        <v>0</v>
      </c>
      <c r="J549" s="196"/>
    </row>
    <row r="550" spans="1:10" ht="19.5" customHeight="1">
      <c r="A550" s="217">
        <v>3061</v>
      </c>
      <c r="B550" s="220" t="s">
        <v>607</v>
      </c>
      <c r="C550" s="221">
        <v>6</v>
      </c>
      <c r="D550" s="221">
        <v>1</v>
      </c>
      <c r="E550" s="222" t="s">
        <v>152</v>
      </c>
      <c r="F550" s="228" t="s">
        <v>153</v>
      </c>
      <c r="G550" s="162">
        <f t="shared" si="9"/>
        <v>0</v>
      </c>
      <c r="H550" s="158">
        <f>SUM(H552:H552)</f>
        <v>0</v>
      </c>
      <c r="I550" s="158">
        <f>SUM(I552:I552)</f>
        <v>0</v>
      </c>
      <c r="J550" s="196"/>
    </row>
    <row r="551" spans="1:10" ht="38.25" customHeight="1">
      <c r="A551" s="217"/>
      <c r="B551" s="220"/>
      <c r="C551" s="221"/>
      <c r="D551" s="221"/>
      <c r="E551" s="222" t="s">
        <v>517</v>
      </c>
      <c r="F551" s="223"/>
      <c r="G551" s="162">
        <f t="shared" si="9"/>
        <v>0</v>
      </c>
      <c r="H551" s="158"/>
      <c r="I551" s="158"/>
      <c r="J551" s="196"/>
    </row>
    <row r="552" spans="1:10" ht="15" customHeight="1">
      <c r="A552" s="217"/>
      <c r="B552" s="220"/>
      <c r="C552" s="221"/>
      <c r="D552" s="221"/>
      <c r="E552" s="222" t="s">
        <v>518</v>
      </c>
      <c r="F552" s="223"/>
      <c r="G552" s="162">
        <f t="shared" si="9"/>
        <v>0</v>
      </c>
      <c r="H552" s="158"/>
      <c r="I552" s="158"/>
      <c r="J552" s="196"/>
    </row>
    <row r="553" spans="1:10" ht="28.5" customHeight="1">
      <c r="A553" s="217">
        <v>3070</v>
      </c>
      <c r="B553" s="213" t="s">
        <v>607</v>
      </c>
      <c r="C553" s="214">
        <v>7</v>
      </c>
      <c r="D553" s="214">
        <v>0</v>
      </c>
      <c r="E553" s="218" t="s">
        <v>325</v>
      </c>
      <c r="F553" s="219" t="s">
        <v>155</v>
      </c>
      <c r="G553" s="162">
        <f t="shared" si="9"/>
        <v>700</v>
      </c>
      <c r="H553" s="162">
        <f>SUM(H554)</f>
        <v>700</v>
      </c>
      <c r="I553" s="158">
        <f>SUM(I554)</f>
        <v>0</v>
      </c>
      <c r="J553" s="196"/>
    </row>
    <row r="554" spans="1:10" ht="29.25" customHeight="1">
      <c r="A554" s="217">
        <v>3071</v>
      </c>
      <c r="B554" s="220" t="s">
        <v>607</v>
      </c>
      <c r="C554" s="221">
        <v>7</v>
      </c>
      <c r="D554" s="221">
        <v>1</v>
      </c>
      <c r="E554" s="222" t="s">
        <v>154</v>
      </c>
      <c r="F554" s="228" t="s">
        <v>157</v>
      </c>
      <c r="G554" s="162">
        <f t="shared" si="9"/>
        <v>700</v>
      </c>
      <c r="H554" s="162">
        <f>SUM(H556:H556)</f>
        <v>700</v>
      </c>
      <c r="I554" s="158">
        <f>SUM(I556:I556)</f>
        <v>0</v>
      </c>
      <c r="J554" s="196"/>
    </row>
    <row r="555" spans="1:10" ht="43.5" customHeight="1">
      <c r="A555" s="217"/>
      <c r="B555" s="220"/>
      <c r="C555" s="221"/>
      <c r="D555" s="221"/>
      <c r="E555" s="222" t="s">
        <v>517</v>
      </c>
      <c r="F555" s="223"/>
      <c r="G555" s="162">
        <f t="shared" si="9"/>
        <v>0</v>
      </c>
      <c r="H555" s="162"/>
      <c r="I555" s="158"/>
      <c r="J555" s="196"/>
    </row>
    <row r="556" spans="1:10" ht="18" customHeight="1">
      <c r="A556" s="217"/>
      <c r="B556" s="220"/>
      <c r="C556" s="221"/>
      <c r="D556" s="221">
        <v>4729</v>
      </c>
      <c r="E556" s="177" t="s">
        <v>653</v>
      </c>
      <c r="F556" s="223"/>
      <c r="G556" s="162">
        <f t="shared" si="9"/>
        <v>700</v>
      </c>
      <c r="H556" s="162">
        <v>700</v>
      </c>
      <c r="I556" s="158"/>
      <c r="J556" s="196"/>
    </row>
    <row r="557" spans="1:10" ht="39" customHeight="1">
      <c r="A557" s="217">
        <v>3080</v>
      </c>
      <c r="B557" s="213" t="s">
        <v>607</v>
      </c>
      <c r="C557" s="214">
        <v>8</v>
      </c>
      <c r="D557" s="214">
        <v>0</v>
      </c>
      <c r="E557" s="218" t="s">
        <v>327</v>
      </c>
      <c r="F557" s="219" t="s">
        <v>158</v>
      </c>
      <c r="G557" s="162">
        <f t="shared" si="9"/>
        <v>0</v>
      </c>
      <c r="H557" s="158">
        <f>SUM(H558)</f>
        <v>0</v>
      </c>
      <c r="I557" s="158">
        <f>SUM(I558)</f>
        <v>0</v>
      </c>
      <c r="J557" s="196"/>
    </row>
    <row r="558" spans="1:10" ht="36.75" customHeight="1">
      <c r="A558" s="217">
        <v>3081</v>
      </c>
      <c r="B558" s="220" t="s">
        <v>607</v>
      </c>
      <c r="C558" s="221">
        <v>8</v>
      </c>
      <c r="D558" s="221">
        <v>1</v>
      </c>
      <c r="E558" s="222" t="s">
        <v>327</v>
      </c>
      <c r="F558" s="228" t="s">
        <v>159</v>
      </c>
      <c r="G558" s="162">
        <f t="shared" si="9"/>
        <v>0</v>
      </c>
      <c r="H558" s="158">
        <f>SUM(H559)</f>
        <v>0</v>
      </c>
      <c r="I558" s="158">
        <f>SUM(I559)</f>
        <v>0</v>
      </c>
      <c r="J558" s="196"/>
    </row>
    <row r="559" spans="1:10" ht="27.75" customHeight="1">
      <c r="A559" s="217">
        <v>3090</v>
      </c>
      <c r="B559" s="213" t="s">
        <v>607</v>
      </c>
      <c r="C559" s="239">
        <v>9</v>
      </c>
      <c r="D559" s="214">
        <v>0</v>
      </c>
      <c r="E559" s="218" t="s">
        <v>328</v>
      </c>
      <c r="F559" s="219" t="s">
        <v>161</v>
      </c>
      <c r="G559" s="162">
        <f t="shared" si="9"/>
        <v>0</v>
      </c>
      <c r="H559" s="158">
        <f>SUM(H560+H563)</f>
        <v>0</v>
      </c>
      <c r="I559" s="158">
        <f>SUM(I560+I563)</f>
        <v>0</v>
      </c>
      <c r="J559" s="196"/>
    </row>
    <row r="560" spans="1:10" ht="26.25" customHeight="1">
      <c r="A560" s="217">
        <v>3091</v>
      </c>
      <c r="B560" s="220" t="s">
        <v>607</v>
      </c>
      <c r="C560" s="171">
        <v>9</v>
      </c>
      <c r="D560" s="221">
        <v>1</v>
      </c>
      <c r="E560" s="222" t="s">
        <v>160</v>
      </c>
      <c r="F560" s="228" t="s">
        <v>162</v>
      </c>
      <c r="G560" s="162">
        <f t="shared" si="9"/>
        <v>0</v>
      </c>
      <c r="H560" s="158">
        <f>SUM(H562:H562)</f>
        <v>0</v>
      </c>
      <c r="I560" s="158">
        <f>SUM(I562:I562)</f>
        <v>0</v>
      </c>
      <c r="J560" s="196"/>
    </row>
    <row r="561" spans="1:10" ht="39.75" customHeight="1">
      <c r="A561" s="217"/>
      <c r="B561" s="220"/>
      <c r="C561" s="221"/>
      <c r="D561" s="221"/>
      <c r="E561" s="222" t="s">
        <v>517</v>
      </c>
      <c r="F561" s="223"/>
      <c r="G561" s="162">
        <f t="shared" si="9"/>
        <v>0</v>
      </c>
      <c r="H561" s="158"/>
      <c r="I561" s="158"/>
      <c r="J561" s="196"/>
    </row>
    <row r="562" spans="1:10" ht="13.5" customHeight="1">
      <c r="A562" s="217"/>
      <c r="B562" s="220"/>
      <c r="C562" s="221"/>
      <c r="D562" s="221"/>
      <c r="E562" s="222" t="s">
        <v>518</v>
      </c>
      <c r="F562" s="223"/>
      <c r="G562" s="162">
        <f t="shared" si="9"/>
        <v>0</v>
      </c>
      <c r="H562" s="158"/>
      <c r="I562" s="158"/>
      <c r="J562" s="196"/>
    </row>
    <row r="563" spans="1:10" ht="36" customHeight="1">
      <c r="A563" s="217">
        <v>3092</v>
      </c>
      <c r="B563" s="220" t="s">
        <v>607</v>
      </c>
      <c r="C563" s="171">
        <v>9</v>
      </c>
      <c r="D563" s="221">
        <v>2</v>
      </c>
      <c r="E563" s="222" t="s">
        <v>626</v>
      </c>
      <c r="F563" s="228"/>
      <c r="G563" s="162">
        <f t="shared" si="9"/>
        <v>0</v>
      </c>
      <c r="H563" s="158">
        <f>SUM(H565:H565)</f>
        <v>0</v>
      </c>
      <c r="I563" s="158">
        <f>SUM(I565:I565)</f>
        <v>0</v>
      </c>
      <c r="J563" s="196"/>
    </row>
    <row r="564" spans="1:10" ht="36">
      <c r="A564" s="217"/>
      <c r="B564" s="220"/>
      <c r="C564" s="221"/>
      <c r="D564" s="221"/>
      <c r="E564" s="222" t="s">
        <v>517</v>
      </c>
      <c r="F564" s="223"/>
      <c r="G564" s="162">
        <f t="shared" si="9"/>
        <v>0</v>
      </c>
      <c r="H564" s="158"/>
      <c r="I564" s="158"/>
      <c r="J564" s="196"/>
    </row>
    <row r="565" spans="1:10" ht="14.25" customHeight="1">
      <c r="A565" s="217"/>
      <c r="B565" s="220"/>
      <c r="C565" s="221"/>
      <c r="D565" s="221"/>
      <c r="E565" s="222" t="s">
        <v>518</v>
      </c>
      <c r="F565" s="223"/>
      <c r="G565" s="162">
        <f t="shared" si="9"/>
        <v>0</v>
      </c>
      <c r="H565" s="158"/>
      <c r="I565" s="158"/>
      <c r="J565" s="196"/>
    </row>
    <row r="566" spans="1:11" s="32" customFormat="1" ht="45.75" customHeight="1">
      <c r="A566" s="171">
        <v>3100</v>
      </c>
      <c r="B566" s="213" t="s">
        <v>608</v>
      </c>
      <c r="C566" s="213">
        <v>0</v>
      </c>
      <c r="D566" s="213">
        <v>0</v>
      </c>
      <c r="E566" s="240" t="s">
        <v>224</v>
      </c>
      <c r="F566" s="241"/>
      <c r="G566" s="162">
        <f t="shared" si="9"/>
        <v>7738</v>
      </c>
      <c r="H566" s="162">
        <f>SUM(H567)</f>
        <v>7738</v>
      </c>
      <c r="I566" s="162">
        <f>SUM(I567)</f>
        <v>0</v>
      </c>
      <c r="J566" s="247"/>
      <c r="K566" s="286"/>
    </row>
    <row r="567" spans="1:10" ht="24">
      <c r="A567" s="217">
        <v>3110</v>
      </c>
      <c r="B567" s="242" t="s">
        <v>608</v>
      </c>
      <c r="C567" s="242">
        <v>1</v>
      </c>
      <c r="D567" s="242">
        <v>0</v>
      </c>
      <c r="E567" s="180" t="s">
        <v>329</v>
      </c>
      <c r="F567" s="228"/>
      <c r="G567" s="162">
        <f t="shared" si="9"/>
        <v>7738</v>
      </c>
      <c r="H567" s="162">
        <f>SUM(H568)</f>
        <v>7738</v>
      </c>
      <c r="I567" s="158">
        <f>SUM(I568)</f>
        <v>0</v>
      </c>
      <c r="J567" s="196"/>
    </row>
    <row r="568" spans="1:10" ht="15">
      <c r="A568" s="217">
        <v>3112</v>
      </c>
      <c r="B568" s="242" t="s">
        <v>608</v>
      </c>
      <c r="C568" s="242">
        <v>1</v>
      </c>
      <c r="D568" s="242">
        <v>2</v>
      </c>
      <c r="E568" s="237" t="s">
        <v>361</v>
      </c>
      <c r="F568" s="228"/>
      <c r="G568" s="162">
        <f t="shared" si="9"/>
        <v>7738</v>
      </c>
      <c r="H568" s="162">
        <f>SUM(H570:H570)</f>
        <v>7738</v>
      </c>
      <c r="I568" s="158">
        <f>SUM(I570:I570)</f>
        <v>0</v>
      </c>
      <c r="J568" s="196"/>
    </row>
    <row r="569" spans="1:10" ht="36">
      <c r="A569" s="217"/>
      <c r="B569" s="220"/>
      <c r="C569" s="221"/>
      <c r="D569" s="221"/>
      <c r="E569" s="222" t="s">
        <v>517</v>
      </c>
      <c r="F569" s="223"/>
      <c r="G569" s="162"/>
      <c r="H569" s="162"/>
      <c r="I569" s="158"/>
      <c r="J569" s="196"/>
    </row>
    <row r="570" spans="1:10" ht="15">
      <c r="A570" s="217"/>
      <c r="B570" s="220"/>
      <c r="C570" s="221"/>
      <c r="D570" s="221">
        <v>4891</v>
      </c>
      <c r="E570" s="237" t="s">
        <v>361</v>
      </c>
      <c r="F570" s="223"/>
      <c r="G570" s="162">
        <f t="shared" si="9"/>
        <v>7738</v>
      </c>
      <c r="H570" s="162">
        <v>7738</v>
      </c>
      <c r="I570" s="158"/>
      <c r="J570" s="196"/>
    </row>
    <row r="571" spans="2:4" ht="15">
      <c r="B571" s="19"/>
      <c r="C571" s="20"/>
      <c r="D571" s="21"/>
    </row>
    <row r="572" spans="2:4" ht="15">
      <c r="B572" s="22"/>
      <c r="C572" s="20"/>
      <c r="D572" s="21"/>
    </row>
    <row r="573" spans="2:5" ht="15">
      <c r="B573" s="22"/>
      <c r="C573" s="20"/>
      <c r="D573" s="21"/>
      <c r="E573" s="10"/>
    </row>
    <row r="574" spans="2:4" ht="15">
      <c r="B574" s="22"/>
      <c r="C574" s="23"/>
      <c r="D574" s="24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7874015748031497" right="0.2755905511811024" top="0.3937007874015748" bottom="0.5905511811023623" header="0.15748031496062992" footer="0.31496062992125984"/>
  <pageSetup firstPageNumber="19" useFirstPageNumber="1" horizontalDpi="600" verticalDpi="600" orientation="portrait" paperSize="9" scale="95" r:id="rId1"/>
  <headerFooter alignWithMargins="0">
    <oddFooter>&amp;CPage &amp;P&amp;RBudge-2018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2017-12-26T13:29:07Z</cp:lastPrinted>
  <dcterms:created xsi:type="dcterms:W3CDTF">1996-10-14T23:33:28Z</dcterms:created>
  <dcterms:modified xsi:type="dcterms:W3CDTF">2017-12-26T13:29:15Z</dcterms:modified>
  <cp:category/>
  <cp:version/>
  <cp:contentType/>
  <cp:contentStatus/>
</cp:coreProperties>
</file>